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120" windowHeight="8550" activeTab="0"/>
  </bookViews>
  <sheets>
    <sheet name="PL" sheetId="1" r:id="rId1"/>
    <sheet name="BS" sheetId="2" r:id="rId2"/>
    <sheet name="EQ" sheetId="3" r:id="rId3"/>
    <sheet name="CF" sheetId="4" r:id="rId4"/>
  </sheets>
  <definedNames>
    <definedName name="_xlnm.Print_Area" localSheetId="1">'BS'!$A$1:$I$76</definedName>
    <definedName name="_xlnm.Print_Area" localSheetId="3">'CF'!$A$1:$C$72</definedName>
    <definedName name="_xlnm.Print_Area" localSheetId="2">'EQ'!$A$1:$Q$70</definedName>
    <definedName name="_xlnm.Print_Area" localSheetId="0">'PL'!$A$1:$H$56</definedName>
  </definedNames>
  <calcPr fullCalcOnLoad="1"/>
</workbook>
</file>

<file path=xl/sharedStrings.xml><?xml version="1.0" encoding="utf-8"?>
<sst xmlns="http://schemas.openxmlformats.org/spreadsheetml/2006/main" count="220" uniqueCount="161">
  <si>
    <t>Individual Quarter</t>
  </si>
  <si>
    <t>Cumulative Quarter</t>
  </si>
  <si>
    <t>3 months ended</t>
  </si>
  <si>
    <t>RM' 000</t>
  </si>
  <si>
    <t>Revenue</t>
  </si>
  <si>
    <t>Expenses excluding finance cost and tax</t>
  </si>
  <si>
    <t>Other operating income</t>
  </si>
  <si>
    <t>Taxation</t>
  </si>
  <si>
    <t>Minority Interest</t>
  </si>
  <si>
    <t>CONDENSED CONSOLIDATED INCOME STATEMENT</t>
  </si>
  <si>
    <t>The figures have not been audited.</t>
  </si>
  <si>
    <t>RM'000</t>
  </si>
  <si>
    <t>Non current assets</t>
  </si>
  <si>
    <t>Property, plant and equipment</t>
  </si>
  <si>
    <t>Current assets</t>
  </si>
  <si>
    <t>Current liabilities</t>
  </si>
  <si>
    <t>Share capital</t>
  </si>
  <si>
    <t>Minority interest</t>
  </si>
  <si>
    <t>Share Capital</t>
  </si>
  <si>
    <t>CONDENSED CONSOLIDATED STATEMENT OF CHANGES IN EQUITY</t>
  </si>
  <si>
    <t>sen</t>
  </si>
  <si>
    <t>The Condensed Consolidated Income Statement should be read in conjunction with the Annual Financial Report for the year ended</t>
  </si>
  <si>
    <t>Long term investments</t>
  </si>
  <si>
    <t>Irredeemable Convertible Unsecured Loan Stocks</t>
  </si>
  <si>
    <t>Redeemable Convertible Unsecured Loan Stocks</t>
  </si>
  <si>
    <t>Irredeemable Convertible Unsecured Loan Stocks (equity component)</t>
  </si>
  <si>
    <t>Redeemable Convertible Unsecured Loan Stocks (equity component)</t>
  </si>
  <si>
    <t>Inventories</t>
  </si>
  <si>
    <t>CONDENSED CONSOLIDATED BALANCE SHEET</t>
  </si>
  <si>
    <t>Development costs</t>
  </si>
  <si>
    <t>Investment in associates</t>
  </si>
  <si>
    <t>Pension Trust Fund</t>
  </si>
  <si>
    <t>Deferred tax assets</t>
  </si>
  <si>
    <t>Goodwill</t>
  </si>
  <si>
    <t>Attributable to:</t>
  </si>
  <si>
    <t>Equity holders of the parent</t>
  </si>
  <si>
    <t>Total Assets</t>
  </si>
  <si>
    <t>ASSETS</t>
  </si>
  <si>
    <t>EQUITY AND LIABILITIES</t>
  </si>
  <si>
    <t>Equity attributable to equity holders of the parent</t>
  </si>
  <si>
    <t>Retained profits</t>
  </si>
  <si>
    <t>Non current liabilities</t>
  </si>
  <si>
    <t>Provisions</t>
  </si>
  <si>
    <t>Current tax liabilities</t>
  </si>
  <si>
    <t>Payables</t>
  </si>
  <si>
    <t>Total Liabilities</t>
  </si>
  <si>
    <t>Total Equity and Liabilities</t>
  </si>
  <si>
    <t>Receivables, deposits &amp; prepayments</t>
  </si>
  <si>
    <t>Tax recoverable</t>
  </si>
  <si>
    <t>Deposits, cash and bank balances</t>
  </si>
  <si>
    <t>Total equity</t>
  </si>
  <si>
    <t>Attributable to equity holders of the parent</t>
  </si>
  <si>
    <t>Reclassification of opening minority interest</t>
  </si>
  <si>
    <t>Restated balance</t>
  </si>
  <si>
    <t>Exchange differences on translation of foreign operations</t>
  </si>
  <si>
    <t>Balance at 1 January 2006</t>
  </si>
  <si>
    <t>Balance at 1 January 2005</t>
  </si>
  <si>
    <t xml:space="preserve">  the interest by parent company</t>
  </si>
  <si>
    <t>Dividends</t>
  </si>
  <si>
    <t>Issue of share capital</t>
  </si>
  <si>
    <t xml:space="preserve">  Exercised of Redeemable Convertible Unsecured Loan Stocks</t>
  </si>
  <si>
    <t xml:space="preserve">  Exercised of Irredeemable Convertible Unsecured Loan Stocks</t>
  </si>
  <si>
    <t>CONDENSED CONSOLIDATED CASH FLOW STATEMENT</t>
  </si>
  <si>
    <t>Adjustment for:</t>
  </si>
  <si>
    <t>Depreciation of property, plant and equipment</t>
  </si>
  <si>
    <t>Amortisation of intangibles</t>
  </si>
  <si>
    <t>Interest expenses</t>
  </si>
  <si>
    <t>Property, plant and equipment written off</t>
  </si>
  <si>
    <t>Changes in working capital :</t>
  </si>
  <si>
    <t>Trade and other receivables</t>
  </si>
  <si>
    <t>Trade and other Payables</t>
  </si>
  <si>
    <t>Other provisions</t>
  </si>
  <si>
    <t>Interest received</t>
  </si>
  <si>
    <t>Interest paid</t>
  </si>
  <si>
    <t>Investing activities</t>
  </si>
  <si>
    <t>Purchase of property, plant and equipment</t>
  </si>
  <si>
    <t>Proceeds from disposal of property, plant and equipment</t>
  </si>
  <si>
    <t>Financing activities</t>
  </si>
  <si>
    <t>Dividends paid to minority interest</t>
  </si>
  <si>
    <t>Currency translation differences</t>
  </si>
  <si>
    <t>Cash and cash equivalents comprise :</t>
  </si>
  <si>
    <t>Cash and bank balances</t>
  </si>
  <si>
    <t>Bank overdraft</t>
  </si>
  <si>
    <t>Interest income</t>
  </si>
  <si>
    <t>Net gain on disposal of property, plant and equipment</t>
  </si>
  <si>
    <t>Trademarks</t>
  </si>
  <si>
    <t>Deferred tax liabilities</t>
  </si>
  <si>
    <t>Development expenses paid</t>
  </si>
  <si>
    <t>Negative goodwill credited to income statement</t>
  </si>
  <si>
    <t xml:space="preserve">(b)   Diluted </t>
  </si>
  <si>
    <t>Taxation paid</t>
  </si>
  <si>
    <t>Dividends paid to shareholders</t>
  </si>
  <si>
    <t>Finance cost</t>
  </si>
  <si>
    <t>Note</t>
  </si>
  <si>
    <t>Share premium</t>
  </si>
  <si>
    <t>Currency translation difference</t>
  </si>
  <si>
    <t>Share premium (non distributable)</t>
  </si>
  <si>
    <t>Retained profits (distributable)</t>
  </si>
  <si>
    <t>Operating activities</t>
  </si>
  <si>
    <t>Repayment of hire purchase/ leasing</t>
  </si>
  <si>
    <t>Cash and cash equivalents at beginning of financial period</t>
  </si>
  <si>
    <t>Cash and cash equivalents at end of financial period</t>
  </si>
  <si>
    <t xml:space="preserve"> 31 December 2005 and the accompanying explanatory notes attached to the interim financial statements.</t>
  </si>
  <si>
    <t>Currency translation differences (non distributable)</t>
  </si>
  <si>
    <t xml:space="preserve">Decrease in minority interest due to acquisition of </t>
  </si>
  <si>
    <t xml:space="preserve">Post employment benefit obligations </t>
  </si>
  <si>
    <t xml:space="preserve"> - assumed by Pension Trust Fund</t>
  </si>
  <si>
    <t xml:space="preserve"> - others</t>
  </si>
  <si>
    <t>Bonus issue</t>
  </si>
  <si>
    <t xml:space="preserve">  Share issue cost</t>
  </si>
  <si>
    <t>Release on disposal of business</t>
  </si>
  <si>
    <t>Acquisition of subsidiaries</t>
  </si>
  <si>
    <t>Disposal of business</t>
  </si>
  <si>
    <t>Net profit for the financial period</t>
  </si>
  <si>
    <t xml:space="preserve">PELIKAN INTERNATIONAL CORPORATION BERHAD (63611-U) </t>
  </si>
  <si>
    <t>Profit before taxation</t>
  </si>
  <si>
    <t>Profit for the period</t>
  </si>
  <si>
    <t>Earnings per share attributable to equity holders of the parent:</t>
  </si>
  <si>
    <t>Net loss recognised directly in equity</t>
  </si>
  <si>
    <t>Net cash (used in) / from investing activities</t>
  </si>
  <si>
    <t>Net cash from / (used in)  financing activities</t>
  </si>
  <si>
    <t>Purchase of securities</t>
  </si>
  <si>
    <t xml:space="preserve">  Acquisition of subsidiaries</t>
  </si>
  <si>
    <t>Minority interest on acquisition of subsidiaries</t>
  </si>
  <si>
    <t>B15</t>
  </si>
  <si>
    <t>B1</t>
  </si>
  <si>
    <t>B8</t>
  </si>
  <si>
    <t>B5</t>
  </si>
  <si>
    <t>Dividend from associates</t>
  </si>
  <si>
    <t>Total profit for the period</t>
  </si>
  <si>
    <t xml:space="preserve">The Condensed Consolidated Statement of Changes of Equity should be read in conjunction with the Annual Financial Report for the year ended 31 December 2005 and the accompanying explanatory notes attached to the </t>
  </si>
  <si>
    <t>interim financial statements.</t>
  </si>
  <si>
    <t>ended 31 December 2005 and the accompanying explanatory notes attached to the interim financial statements.</t>
  </si>
  <si>
    <t xml:space="preserve">This Condensed Consolidated Balance Sheet should be read in conjunction with the Annual Financial Report for the year </t>
  </si>
  <si>
    <t xml:space="preserve">This Condensed Consolidated Cash Flow statement should be read in conjunction with the Annual Financial Report for the year </t>
  </si>
  <si>
    <t>Reserve on consolidation (non distributable)</t>
  </si>
  <si>
    <t>Bank borrowings</t>
  </si>
  <si>
    <t>Drawdown/ (repayment) of bank borrowings</t>
  </si>
  <si>
    <t>Share of results after tax of associates</t>
  </si>
  <si>
    <t>(a)   Basic</t>
  </si>
  <si>
    <t>Net assets per share attributable to equity holders of the parent (RM)</t>
  </si>
  <si>
    <t>Interim report for the nine months ended 30 September 2006</t>
  </si>
  <si>
    <t>Interim report as at 30 September 2006</t>
  </si>
  <si>
    <t>30/9/06</t>
  </si>
  <si>
    <t>Balance at 30 September 2006</t>
  </si>
  <si>
    <t>Balance at 30 September 2005</t>
  </si>
  <si>
    <t xml:space="preserve">  Exercise of Irredeemable Convertible Unsecured Loan Stocks</t>
  </si>
  <si>
    <t>Net adjustment on disposal of business</t>
  </si>
  <si>
    <t>As at 30/9/06</t>
  </si>
  <si>
    <t>As at 31/12/05</t>
  </si>
  <si>
    <t>9 months ended</t>
  </si>
  <si>
    <t>30/9/05</t>
  </si>
  <si>
    <t>A7/ B13</t>
  </si>
  <si>
    <t>Declared dividend per share</t>
  </si>
  <si>
    <t>Acquisition of business</t>
  </si>
  <si>
    <t>Changes in equity for the nine months ended 30 September 2006</t>
  </si>
  <si>
    <t>Share of minority interest of associates</t>
  </si>
  <si>
    <t>Changes in equity for the nine months ended 30 September 2005</t>
  </si>
  <si>
    <t>Net gain recognised directly in equity</t>
  </si>
  <si>
    <t>Net cash used in/ from operating activities</t>
  </si>
  <si>
    <t>Net increase in cash and cash equivalents during the financial period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</si>
</sst>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_-* #,##0_-;\-* #,##0_-;_-* &quot;-&quot;??_-;_-@_-"/>
    <numFmt numFmtId="169" formatCode="_(* #,##0_);_(* \(#,##0\);_(* &quot;-&quot;??_);_(@_)"/>
    <numFmt numFmtId="170" formatCode="_-* #,##0.00_-;\-* #,##0.00_-;_-* &quot;-&quot;??_-;_-@_-"/>
    <numFmt numFmtId="171" formatCode="#,##0;\(#,##0\)"/>
    <numFmt numFmtId="172" formatCode="_(* #,##0.0_);_(* \(#,##0.0\);_(* &quot;-&quot;??_);_(@_)"/>
    <numFmt numFmtId="173" formatCode="_(* #,##0.000_);_(* \(#,##0.000\);_(* &quot;-&quot;??_);_(@_)"/>
    <numFmt numFmtId="174" formatCode="_(* #,##0.0000_);_(* \(#,##0.0000\);_(* &quot;-&quot;??_);_(@_)"/>
    <numFmt numFmtId="175" formatCode="_(* #,##0.00000_);_(* \(#,##0.00000\);_(* &quot;-&quot;??_);_(@_)"/>
    <numFmt numFmtId="176" formatCode="_(* #,##0.000000_);_(* \(#,##0.000000\);_(* &quot;-&quot;??_);_(@_)"/>
    <numFmt numFmtId="177" formatCode="_(* #,##0.0000000_);_(* \(#,##0.0000000\);_(* &quot;-&quot;??_);_(@_)"/>
    <numFmt numFmtId="178" formatCode="_(* #,##0.00000000_);_(* \(#,##0.00000000\);_(* &quot;-&quot;??_);_(@_)"/>
    <numFmt numFmtId="179" formatCode="_(* #,##0.000000000_);_(* \(#,##0.000000000\);_(* &quot;-&quot;??_);_(@_)"/>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2]\ #,##0;[Red]\-[$€-2]\ #,##0"/>
    <numFmt numFmtId="186" formatCode="_(* #,##0.0_);_(* \(#,##0.0\);_(* &quot;-&quot;?_);_(@_)"/>
  </numFmts>
  <fonts count="9">
    <font>
      <sz val="12"/>
      <name val="新細明體"/>
      <family val="1"/>
    </font>
    <font>
      <u val="single"/>
      <sz val="12"/>
      <color indexed="12"/>
      <name val="新細明體"/>
      <family val="1"/>
    </font>
    <font>
      <u val="single"/>
      <sz val="12"/>
      <color indexed="36"/>
      <name val="新細明體"/>
      <family val="1"/>
    </font>
    <font>
      <b/>
      <sz val="10"/>
      <name val="PelikanTheSansTab"/>
      <family val="2"/>
    </font>
    <font>
      <i/>
      <sz val="10"/>
      <name val="PelikanTheSansTab"/>
      <family val="2"/>
    </font>
    <font>
      <sz val="10"/>
      <name val="PelikanTheSansTab"/>
      <family val="2"/>
    </font>
    <font>
      <u val="single"/>
      <sz val="10"/>
      <name val="PelikanTheSansTab"/>
      <family val="2"/>
    </font>
    <font>
      <b/>
      <i/>
      <sz val="10"/>
      <name val="PelikanTheSansTab"/>
      <family val="2"/>
    </font>
    <font>
      <sz val="8"/>
      <name val="新細明體"/>
      <family val="1"/>
    </font>
  </fonts>
  <fills count="2">
    <fill>
      <patternFill/>
    </fill>
    <fill>
      <patternFill patternType="gray125"/>
    </fill>
  </fills>
  <borders count="1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center"/>
    </xf>
    <xf numFmtId="14" fontId="3" fillId="0" borderId="0" xfId="0" applyNumberFormat="1" applyFont="1" applyFill="1" applyAlignment="1">
      <alignment horizontal="center"/>
    </xf>
    <xf numFmtId="0" fontId="5" fillId="0" borderId="0" xfId="0" applyFont="1" applyFill="1" applyAlignment="1">
      <alignment vertical="center"/>
    </xf>
    <xf numFmtId="0" fontId="5" fillId="0" borderId="0" xfId="0" applyFont="1" applyFill="1" applyAlignment="1">
      <alignment horizontal="center"/>
    </xf>
    <xf numFmtId="41" fontId="5" fillId="0" borderId="0" xfId="15" applyNumberFormat="1" applyFont="1" applyFill="1" applyBorder="1" applyAlignment="1">
      <alignment/>
    </xf>
    <xf numFmtId="41" fontId="5" fillId="0" borderId="0" xfId="15" applyNumberFormat="1" applyFont="1" applyFill="1" applyAlignment="1">
      <alignment/>
    </xf>
    <xf numFmtId="43" fontId="5" fillId="0" borderId="0" xfId="15" applyNumberFormat="1" applyFont="1" applyFill="1" applyAlignment="1">
      <alignment/>
    </xf>
    <xf numFmtId="43" fontId="5" fillId="0" borderId="0" xfId="15" applyNumberFormat="1" applyFont="1" applyFill="1" applyAlignment="1">
      <alignment horizontal="center"/>
    </xf>
    <xf numFmtId="169" fontId="5" fillId="0" borderId="0" xfId="15" applyNumberFormat="1" applyFont="1" applyFill="1" applyBorder="1" applyAlignment="1">
      <alignment/>
    </xf>
    <xf numFmtId="0" fontId="3" fillId="0" borderId="0" xfId="0" applyFont="1" applyFill="1" applyBorder="1" applyAlignment="1">
      <alignment vertical="center"/>
    </xf>
    <xf numFmtId="0" fontId="5" fillId="0" borderId="0" xfId="0" applyFont="1" applyFill="1" applyBorder="1" applyAlignment="1">
      <alignment horizontal="right" vertical="center" wrapText="1"/>
    </xf>
    <xf numFmtId="0" fontId="5" fillId="0" borderId="0" xfId="0" applyFont="1" applyFill="1" applyBorder="1" applyAlignment="1">
      <alignment vertical="center"/>
    </xf>
    <xf numFmtId="0" fontId="5" fillId="0" borderId="0" xfId="0" applyFont="1" applyFill="1" applyAlignment="1">
      <alignment horizontal="right"/>
    </xf>
    <xf numFmtId="0" fontId="5" fillId="0" borderId="0" xfId="0" applyFont="1" applyFill="1" applyBorder="1" applyAlignment="1">
      <alignment vertical="center" wrapText="1"/>
    </xf>
    <xf numFmtId="0" fontId="3" fillId="0" borderId="0" xfId="0" applyFont="1" applyFill="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right" vertical="center"/>
    </xf>
    <xf numFmtId="43" fontId="5" fillId="0" borderId="0" xfId="15"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xf>
    <xf numFmtId="169" fontId="5" fillId="0" borderId="0" xfId="15" applyNumberFormat="1" applyFont="1" applyFill="1" applyAlignment="1">
      <alignment horizontal="right" vertical="center"/>
    </xf>
    <xf numFmtId="169" fontId="5" fillId="0" borderId="0" xfId="15" applyNumberFormat="1" applyFont="1" applyFill="1" applyBorder="1" applyAlignment="1">
      <alignment horizontal="right" vertical="center"/>
    </xf>
    <xf numFmtId="169" fontId="5" fillId="0" borderId="1" xfId="15" applyNumberFormat="1" applyFont="1" applyFill="1" applyBorder="1" applyAlignment="1">
      <alignment horizontal="right" vertical="center"/>
    </xf>
    <xf numFmtId="169" fontId="5" fillId="0" borderId="2" xfId="15" applyNumberFormat="1" applyFont="1" applyFill="1" applyBorder="1" applyAlignment="1">
      <alignment horizontal="right" vertical="center"/>
    </xf>
    <xf numFmtId="169" fontId="5" fillId="0" borderId="3" xfId="15" applyNumberFormat="1" applyFont="1" applyFill="1" applyBorder="1" applyAlignment="1">
      <alignment horizontal="right" vertical="center"/>
    </xf>
    <xf numFmtId="169" fontId="5" fillId="0" borderId="0" xfId="15" applyNumberFormat="1" applyFont="1" applyFill="1" applyAlignment="1">
      <alignment vertical="center"/>
    </xf>
    <xf numFmtId="169" fontId="5" fillId="0" borderId="0" xfId="15" applyNumberFormat="1" applyFont="1" applyFill="1" applyBorder="1" applyAlignment="1">
      <alignment vertical="center" wrapText="1"/>
    </xf>
    <xf numFmtId="169" fontId="5" fillId="0" borderId="0" xfId="15" applyNumberFormat="1" applyFont="1" applyFill="1" applyBorder="1" applyAlignment="1">
      <alignment vertical="center"/>
    </xf>
    <xf numFmtId="43" fontId="3" fillId="0" borderId="0" xfId="15" applyFont="1" applyFill="1" applyBorder="1" applyAlignment="1">
      <alignment horizontal="center" vertical="center" wrapText="1"/>
    </xf>
    <xf numFmtId="169" fontId="5" fillId="0" borderId="0" xfId="15" applyNumberFormat="1" applyFont="1" applyFill="1" applyAlignment="1">
      <alignment vertical="center"/>
    </xf>
    <xf numFmtId="43" fontId="5" fillId="0" borderId="0" xfId="15" applyFont="1" applyFill="1" applyAlignment="1">
      <alignment/>
    </xf>
    <xf numFmtId="43" fontId="5" fillId="0" borderId="0" xfId="15" applyFont="1" applyFill="1" applyAlignment="1">
      <alignment vertical="center"/>
    </xf>
    <xf numFmtId="41" fontId="5" fillId="0" borderId="4" xfId="15" applyNumberFormat="1" applyFont="1" applyFill="1" applyBorder="1" applyAlignment="1">
      <alignment/>
    </xf>
    <xf numFmtId="0" fontId="6" fillId="0" borderId="0" xfId="0" applyFont="1" applyFill="1" applyBorder="1" applyAlignment="1">
      <alignment vertical="center"/>
    </xf>
    <xf numFmtId="43" fontId="3" fillId="0" borderId="5" xfId="15"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43" fontId="3" fillId="0" borderId="2" xfId="15"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69" fontId="5" fillId="0" borderId="5" xfId="15" applyNumberFormat="1" applyFont="1" applyFill="1" applyBorder="1" applyAlignment="1">
      <alignment horizontal="right" vertical="center"/>
    </xf>
    <xf numFmtId="169" fontId="5" fillId="0" borderId="0" xfId="0" applyNumberFormat="1" applyFont="1" applyFill="1" applyAlignment="1">
      <alignment vertical="center"/>
    </xf>
    <xf numFmtId="0" fontId="3" fillId="0" borderId="0" xfId="0" applyFont="1" applyFill="1" applyBorder="1" applyAlignment="1">
      <alignment vertical="center" wrapText="1"/>
    </xf>
    <xf numFmtId="169" fontId="5" fillId="0" borderId="0" xfId="15" applyNumberFormat="1" applyFont="1" applyFill="1" applyBorder="1" applyAlignment="1">
      <alignment vertical="center"/>
    </xf>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169" fontId="5" fillId="0" borderId="6" xfId="15" applyNumberFormat="1" applyFont="1" applyFill="1" applyBorder="1" applyAlignment="1">
      <alignment vertical="center"/>
    </xf>
    <xf numFmtId="169" fontId="5" fillId="0" borderId="7" xfId="15" applyNumberFormat="1" applyFont="1" applyFill="1" applyBorder="1" applyAlignment="1">
      <alignment vertical="center"/>
    </xf>
    <xf numFmtId="169" fontId="5" fillId="0" borderId="8" xfId="15" applyNumberFormat="1" applyFont="1" applyFill="1" applyBorder="1" applyAlignment="1">
      <alignment vertical="center"/>
    </xf>
    <xf numFmtId="169" fontId="5" fillId="0" borderId="4" xfId="15" applyNumberFormat="1" applyFont="1" applyFill="1" applyBorder="1" applyAlignment="1">
      <alignment vertical="center"/>
    </xf>
    <xf numFmtId="169" fontId="5" fillId="0" borderId="9" xfId="15" applyNumberFormat="1" applyFont="1" applyFill="1" applyBorder="1" applyAlignment="1">
      <alignment vertical="center"/>
    </xf>
    <xf numFmtId="169" fontId="5" fillId="0" borderId="0" xfId="0" applyNumberFormat="1" applyFont="1" applyFill="1" applyAlignment="1">
      <alignment vertical="center"/>
    </xf>
    <xf numFmtId="169" fontId="5" fillId="0" borderId="10" xfId="15" applyNumberFormat="1" applyFont="1" applyFill="1" applyBorder="1" applyAlignment="1">
      <alignment horizontal="right" vertical="center"/>
    </xf>
    <xf numFmtId="169" fontId="5" fillId="0" borderId="9" xfId="15" applyNumberFormat="1" applyFont="1" applyFill="1" applyBorder="1" applyAlignment="1">
      <alignment horizontal="right" vertical="center"/>
    </xf>
    <xf numFmtId="169" fontId="5" fillId="0" borderId="0" xfId="15" applyNumberFormat="1" applyFont="1" applyFill="1" applyBorder="1" applyAlignment="1">
      <alignment horizontal="right"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xf>
    <xf numFmtId="169" fontId="5" fillId="0" borderId="0" xfId="15" applyNumberFormat="1" applyFont="1" applyFill="1" applyAlignment="1">
      <alignment horizontal="center"/>
    </xf>
    <xf numFmtId="168" fontId="5" fillId="0" borderId="0" xfId="15" applyNumberFormat="1" applyFont="1" applyFill="1" applyAlignment="1">
      <alignment horizontal="right"/>
    </xf>
    <xf numFmtId="168" fontId="5" fillId="0" borderId="0" xfId="15" applyNumberFormat="1" applyFont="1" applyFill="1" applyBorder="1" applyAlignment="1">
      <alignment/>
    </xf>
    <xf numFmtId="169" fontId="5" fillId="0" borderId="0" xfId="15" applyNumberFormat="1" applyFont="1" applyFill="1" applyAlignment="1">
      <alignment horizontal="right"/>
    </xf>
    <xf numFmtId="169" fontId="5" fillId="0" borderId="2" xfId="15" applyNumberFormat="1" applyFont="1" applyFill="1" applyBorder="1" applyAlignment="1">
      <alignment horizontal="right"/>
    </xf>
    <xf numFmtId="169" fontId="5" fillId="0" borderId="0" xfId="15" applyNumberFormat="1" applyFont="1" applyFill="1" applyBorder="1" applyAlignment="1">
      <alignment horizontal="right"/>
    </xf>
    <xf numFmtId="0" fontId="5" fillId="0" borderId="0" xfId="0" applyFont="1" applyFill="1" applyAlignment="1" quotePrefix="1">
      <alignment vertical="center"/>
    </xf>
    <xf numFmtId="0" fontId="5" fillId="0" borderId="0" xfId="0" applyFont="1" applyFill="1" applyAlignment="1" quotePrefix="1">
      <alignment horizontal="center" vertical="center"/>
    </xf>
    <xf numFmtId="0" fontId="3" fillId="0" borderId="0" xfId="0" applyFont="1" applyFill="1" applyAlignment="1" quotePrefix="1">
      <alignment vertical="center"/>
    </xf>
    <xf numFmtId="169" fontId="3" fillId="0" borderId="9" xfId="15" applyNumberFormat="1" applyFont="1" applyFill="1" applyBorder="1" applyAlignment="1">
      <alignment horizontal="right"/>
    </xf>
    <xf numFmtId="169" fontId="3" fillId="0" borderId="0" xfId="15" applyNumberFormat="1" applyFont="1" applyFill="1" applyBorder="1" applyAlignment="1">
      <alignment horizontal="right"/>
    </xf>
    <xf numFmtId="169" fontId="3" fillId="0" borderId="0" xfId="15" applyNumberFormat="1" applyFont="1" applyFill="1" applyAlignment="1">
      <alignment vertical="center"/>
    </xf>
    <xf numFmtId="0" fontId="5" fillId="0" borderId="4" xfId="0" applyFont="1" applyFill="1" applyBorder="1" applyAlignment="1">
      <alignment vertical="center"/>
    </xf>
    <xf numFmtId="169" fontId="5" fillId="0" borderId="0" xfId="15" applyNumberFormat="1" applyFont="1" applyFill="1" applyAlignment="1">
      <alignment horizontal="center" vertical="center"/>
    </xf>
    <xf numFmtId="169" fontId="3" fillId="0" borderId="9" xfId="0" applyNumberFormat="1" applyFont="1" applyFill="1" applyBorder="1" applyAlignment="1">
      <alignment vertical="center"/>
    </xf>
    <xf numFmtId="173" fontId="5" fillId="0" borderId="0" xfId="15" applyNumberFormat="1" applyFont="1" applyFill="1" applyAlignment="1">
      <alignment vertical="center"/>
    </xf>
    <xf numFmtId="173" fontId="5" fillId="0" borderId="0" xfId="15" applyNumberFormat="1" applyFont="1" applyFill="1" applyBorder="1" applyAlignment="1">
      <alignment vertical="center"/>
    </xf>
    <xf numFmtId="43" fontId="5" fillId="0" borderId="0" xfId="15" applyFont="1" applyFill="1" applyBorder="1" applyAlignment="1">
      <alignment vertical="center"/>
    </xf>
    <xf numFmtId="169" fontId="5" fillId="0" borderId="0" xfId="15" applyNumberFormat="1" applyFont="1" applyFill="1" applyAlignment="1">
      <alignment/>
    </xf>
    <xf numFmtId="0" fontId="3" fillId="0" borderId="0" xfId="0" applyFont="1" applyFill="1" applyBorder="1" applyAlignment="1">
      <alignment vertical="center"/>
    </xf>
    <xf numFmtId="169" fontId="5" fillId="0" borderId="11" xfId="15" applyNumberFormat="1" applyFont="1" applyFill="1" applyBorder="1" applyAlignment="1">
      <alignment vertical="center"/>
    </xf>
    <xf numFmtId="0" fontId="3" fillId="0" borderId="0" xfId="0" applyFont="1" applyAlignment="1">
      <alignment vertical="center"/>
    </xf>
    <xf numFmtId="0" fontId="5" fillId="0" borderId="0" xfId="0" applyFont="1" applyAlignment="1">
      <alignment vertical="center"/>
    </xf>
    <xf numFmtId="169" fontId="5" fillId="0" borderId="2" xfId="15" applyNumberFormat="1" applyFont="1" applyBorder="1" applyAlignment="1">
      <alignment horizontal="right"/>
    </xf>
    <xf numFmtId="169" fontId="5" fillId="0" borderId="2" xfId="0" applyNumberFormat="1" applyFont="1" applyBorder="1" applyAlignment="1">
      <alignment vertical="center"/>
    </xf>
    <xf numFmtId="0" fontId="5" fillId="0" borderId="0" xfId="0" applyFont="1" applyAlignment="1">
      <alignment horizontal="center"/>
    </xf>
    <xf numFmtId="169" fontId="5" fillId="0" borderId="0" xfId="15" applyNumberFormat="1" applyFont="1" applyAlignment="1">
      <alignment vertical="center"/>
    </xf>
    <xf numFmtId="0" fontId="4" fillId="0" borderId="0" xfId="0" applyFont="1" applyAlignment="1">
      <alignment vertical="center"/>
    </xf>
    <xf numFmtId="41" fontId="5" fillId="0" borderId="9" xfId="15" applyNumberFormat="1" applyFont="1" applyFill="1" applyBorder="1" applyAlignment="1">
      <alignment/>
    </xf>
    <xf numFmtId="172" fontId="3" fillId="0" borderId="0" xfId="15" applyNumberFormat="1" applyFont="1" applyFill="1" applyAlignment="1">
      <alignment vertical="center"/>
    </xf>
    <xf numFmtId="172" fontId="4" fillId="0" borderId="0" xfId="15" applyNumberFormat="1" applyFont="1" applyFill="1" applyAlignment="1">
      <alignment vertical="center"/>
    </xf>
    <xf numFmtId="172" fontId="5" fillId="0" borderId="0" xfId="15" applyNumberFormat="1" applyFont="1" applyFill="1" applyAlignment="1">
      <alignment vertical="center"/>
    </xf>
    <xf numFmtId="172" fontId="3" fillId="0" borderId="0" xfId="15" applyNumberFormat="1" applyFont="1" applyFill="1" applyAlignment="1">
      <alignment horizontal="center" vertical="center" wrapText="1"/>
    </xf>
    <xf numFmtId="172" fontId="5" fillId="0" borderId="0" xfId="15" applyNumberFormat="1" applyFont="1" applyFill="1" applyAlignment="1">
      <alignment vertical="center"/>
    </xf>
    <xf numFmtId="172" fontId="3" fillId="0" borderId="0" xfId="15" applyNumberFormat="1" applyFont="1" applyFill="1" applyAlignment="1">
      <alignment vertical="center"/>
    </xf>
    <xf numFmtId="43" fontId="5" fillId="0" borderId="0" xfId="15" applyFont="1" applyFill="1" applyAlignment="1">
      <alignment horizontal="center"/>
    </xf>
    <xf numFmtId="41" fontId="5" fillId="0" borderId="0" xfId="0" applyNumberFormat="1" applyFont="1" applyFill="1" applyAlignment="1">
      <alignment vertical="center"/>
    </xf>
    <xf numFmtId="0" fontId="5" fillId="0" borderId="0" xfId="0" applyFont="1" applyFill="1" applyAlignment="1">
      <alignment vertical="center" wrapText="1"/>
    </xf>
    <xf numFmtId="0" fontId="3" fillId="0" borderId="0" xfId="0" applyFont="1" applyFill="1" applyAlignment="1">
      <alignment horizontal="center"/>
    </xf>
    <xf numFmtId="0" fontId="6"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5</xdr:row>
      <xdr:rowOff>95250</xdr:rowOff>
    </xdr:from>
    <xdr:to>
      <xdr:col>8</xdr:col>
      <xdr:colOff>771525</xdr:colOff>
      <xdr:row>5</xdr:row>
      <xdr:rowOff>104775</xdr:rowOff>
    </xdr:to>
    <xdr:sp>
      <xdr:nvSpPr>
        <xdr:cNvPr id="1" name="Line 1"/>
        <xdr:cNvSpPr>
          <a:spLocks/>
        </xdr:cNvSpPr>
      </xdr:nvSpPr>
      <xdr:spPr>
        <a:xfrm flipV="1">
          <a:off x="7934325" y="904875"/>
          <a:ext cx="6000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95250</xdr:colOff>
      <xdr:row>5</xdr:row>
      <xdr:rowOff>95250</xdr:rowOff>
    </xdr:from>
    <xdr:to>
      <xdr:col>1</xdr:col>
      <xdr:colOff>695325</xdr:colOff>
      <xdr:row>5</xdr:row>
      <xdr:rowOff>95250</xdr:rowOff>
    </xdr:to>
    <xdr:sp>
      <xdr:nvSpPr>
        <xdr:cNvPr id="2" name="Line 2"/>
        <xdr:cNvSpPr>
          <a:spLocks/>
        </xdr:cNvSpPr>
      </xdr:nvSpPr>
      <xdr:spPr>
        <a:xfrm flipH="1">
          <a:off x="3838575" y="9048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171450</xdr:colOff>
      <xdr:row>5</xdr:row>
      <xdr:rowOff>95250</xdr:rowOff>
    </xdr:from>
    <xdr:to>
      <xdr:col>8</xdr:col>
      <xdr:colOff>771525</xdr:colOff>
      <xdr:row>5</xdr:row>
      <xdr:rowOff>104775</xdr:rowOff>
    </xdr:to>
    <xdr:sp>
      <xdr:nvSpPr>
        <xdr:cNvPr id="3" name="Line 3"/>
        <xdr:cNvSpPr>
          <a:spLocks/>
        </xdr:cNvSpPr>
      </xdr:nvSpPr>
      <xdr:spPr>
        <a:xfrm flipV="1">
          <a:off x="7934325" y="904875"/>
          <a:ext cx="6000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95250</xdr:colOff>
      <xdr:row>5</xdr:row>
      <xdr:rowOff>95250</xdr:rowOff>
    </xdr:from>
    <xdr:to>
      <xdr:col>1</xdr:col>
      <xdr:colOff>695325</xdr:colOff>
      <xdr:row>5</xdr:row>
      <xdr:rowOff>95250</xdr:rowOff>
    </xdr:to>
    <xdr:sp>
      <xdr:nvSpPr>
        <xdr:cNvPr id="4" name="Line 4"/>
        <xdr:cNvSpPr>
          <a:spLocks/>
        </xdr:cNvSpPr>
      </xdr:nvSpPr>
      <xdr:spPr>
        <a:xfrm flipH="1">
          <a:off x="3838575" y="9048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tabSelected="1" zoomScale="80" zoomScaleNormal="80" workbookViewId="0" topLeftCell="A1">
      <selection activeCell="J14" sqref="J14"/>
    </sheetView>
  </sheetViews>
  <sheetFormatPr defaultColWidth="9.00390625" defaultRowHeight="16.5"/>
  <cols>
    <col min="1" max="1" width="2.75390625" style="5" customWidth="1"/>
    <col min="2" max="2" width="29.375" style="5" customWidth="1"/>
    <col min="3" max="3" width="10.00390625" style="5" customWidth="1"/>
    <col min="4" max="5" width="13.875" style="5" customWidth="1"/>
    <col min="6" max="6" width="1.625" style="5" customWidth="1"/>
    <col min="7" max="7" width="13.375" style="5" customWidth="1"/>
    <col min="8" max="8" width="12.75390625" style="5" customWidth="1"/>
    <col min="9" max="9" width="1.12109375" style="5" customWidth="1"/>
    <col min="10" max="10" width="11.375" style="5" customWidth="1"/>
    <col min="11" max="12" width="10.875" style="32" bestFit="1" customWidth="1"/>
    <col min="13" max="13" width="10.00390625" style="32" bestFit="1" customWidth="1"/>
    <col min="14" max="16384" width="9.00390625" style="5" customWidth="1"/>
  </cols>
  <sheetData>
    <row r="1" spans="1:13" s="1" customFormat="1" ht="12.75" customHeight="1">
      <c r="A1" s="1" t="s">
        <v>114</v>
      </c>
      <c r="K1" s="71"/>
      <c r="L1" s="71"/>
      <c r="M1" s="71"/>
    </row>
    <row r="2" spans="1:13" s="1" customFormat="1" ht="12.75" customHeight="1">
      <c r="A2" s="1" t="s">
        <v>9</v>
      </c>
      <c r="K2" s="71"/>
      <c r="L2" s="71"/>
      <c r="M2" s="71"/>
    </row>
    <row r="3" spans="1:13" s="1" customFormat="1" ht="12.75" customHeight="1">
      <c r="A3" s="1" t="s">
        <v>141</v>
      </c>
      <c r="K3" s="71"/>
      <c r="L3" s="71"/>
      <c r="M3" s="71"/>
    </row>
    <row r="4" spans="1:13" s="1" customFormat="1" ht="12.75" customHeight="1">
      <c r="A4" s="2" t="s">
        <v>10</v>
      </c>
      <c r="K4" s="71"/>
      <c r="L4" s="71"/>
      <c r="M4" s="71"/>
    </row>
    <row r="5" spans="4:13" s="1" customFormat="1" ht="12.75" customHeight="1">
      <c r="D5" s="98" t="s">
        <v>0</v>
      </c>
      <c r="E5" s="98"/>
      <c r="G5" s="98" t="s">
        <v>1</v>
      </c>
      <c r="H5" s="98"/>
      <c r="K5" s="71"/>
      <c r="L5" s="71"/>
      <c r="M5" s="71"/>
    </row>
    <row r="6" spans="4:8" s="1" customFormat="1" ht="12.75" customHeight="1">
      <c r="D6" s="98" t="s">
        <v>2</v>
      </c>
      <c r="E6" s="98"/>
      <c r="G6" s="98" t="s">
        <v>150</v>
      </c>
      <c r="H6" s="98"/>
    </row>
    <row r="7" spans="2:8" s="1" customFormat="1" ht="12.75" customHeight="1">
      <c r="B7" s="3"/>
      <c r="C7" s="3" t="s">
        <v>93</v>
      </c>
      <c r="D7" s="4" t="s">
        <v>143</v>
      </c>
      <c r="E7" s="4" t="s">
        <v>151</v>
      </c>
      <c r="G7" s="4" t="s">
        <v>143</v>
      </c>
      <c r="H7" s="4" t="s">
        <v>151</v>
      </c>
    </row>
    <row r="8" spans="4:8" ht="12.75" customHeight="1">
      <c r="D8" s="6" t="s">
        <v>3</v>
      </c>
      <c r="E8" s="6" t="s">
        <v>3</v>
      </c>
      <c r="G8" s="6" t="s">
        <v>3</v>
      </c>
      <c r="H8" s="6" t="s">
        <v>3</v>
      </c>
    </row>
    <row r="9" ht="12.75" customHeight="1"/>
    <row r="10" spans="1:10" ht="12.75" customHeight="1">
      <c r="A10" s="5" t="s">
        <v>4</v>
      </c>
      <c r="D10" s="7">
        <v>160446</v>
      </c>
      <c r="E10" s="7">
        <v>145314</v>
      </c>
      <c r="F10" s="8"/>
      <c r="G10" s="7">
        <v>504530</v>
      </c>
      <c r="H10" s="7">
        <v>371789</v>
      </c>
      <c r="J10" s="96"/>
    </row>
    <row r="11" spans="4:10" ht="12.75" customHeight="1">
      <c r="D11" s="7"/>
      <c r="E11" s="7"/>
      <c r="F11" s="8"/>
      <c r="G11" s="7"/>
      <c r="H11" s="7"/>
      <c r="J11" s="96"/>
    </row>
    <row r="12" spans="1:10" ht="12.75" customHeight="1">
      <c r="A12" s="5" t="s">
        <v>6</v>
      </c>
      <c r="D12" s="7">
        <v>3898</v>
      </c>
      <c r="E12" s="7">
        <v>3160</v>
      </c>
      <c r="F12" s="8"/>
      <c r="G12" s="7">
        <v>18028</v>
      </c>
      <c r="H12" s="7">
        <v>8934</v>
      </c>
      <c r="J12" s="96"/>
    </row>
    <row r="13" spans="4:10" ht="12.75" customHeight="1">
      <c r="D13" s="7"/>
      <c r="E13" s="7"/>
      <c r="F13" s="8"/>
      <c r="G13" s="7"/>
      <c r="H13" s="7"/>
      <c r="J13" s="96"/>
    </row>
    <row r="14" spans="1:10" ht="12.75" customHeight="1">
      <c r="A14" s="5" t="s">
        <v>5</v>
      </c>
      <c r="D14" s="7">
        <v>-137856</v>
      </c>
      <c r="E14" s="7">
        <v>-122567</v>
      </c>
      <c r="F14" s="8"/>
      <c r="G14" s="7">
        <v>-437156</v>
      </c>
      <c r="H14" s="7">
        <v>-319794</v>
      </c>
      <c r="J14" s="96"/>
    </row>
    <row r="15" spans="4:10" ht="12.75" customHeight="1">
      <c r="D15" s="8"/>
      <c r="E15" s="8"/>
      <c r="F15" s="8"/>
      <c r="G15" s="8"/>
      <c r="H15" s="8"/>
      <c r="J15" s="96"/>
    </row>
    <row r="16" spans="1:10" ht="12.75" customHeight="1">
      <c r="A16" s="5" t="s">
        <v>92</v>
      </c>
      <c r="D16" s="7">
        <v>-4111</v>
      </c>
      <c r="E16" s="7">
        <v>-2654</v>
      </c>
      <c r="F16" s="8"/>
      <c r="G16" s="7">
        <v>-9268</v>
      </c>
      <c r="H16" s="7">
        <v>-5797</v>
      </c>
      <c r="J16" s="96"/>
    </row>
    <row r="17" spans="4:10" ht="12.75" customHeight="1">
      <c r="D17" s="8"/>
      <c r="E17" s="8"/>
      <c r="F17" s="8"/>
      <c r="G17" s="8"/>
      <c r="H17" s="8"/>
      <c r="J17" s="96"/>
    </row>
    <row r="18" spans="1:10" ht="12.75" customHeight="1">
      <c r="A18" s="5" t="s">
        <v>138</v>
      </c>
      <c r="D18" s="7">
        <v>1924</v>
      </c>
      <c r="E18" s="7">
        <v>3256</v>
      </c>
      <c r="F18" s="8"/>
      <c r="G18" s="7">
        <v>6917</v>
      </c>
      <c r="H18" s="7">
        <v>4102</v>
      </c>
      <c r="J18" s="96"/>
    </row>
    <row r="19" spans="4:10" ht="12.75" customHeight="1">
      <c r="D19" s="35"/>
      <c r="E19" s="35"/>
      <c r="F19" s="8"/>
      <c r="G19" s="35"/>
      <c r="H19" s="35"/>
      <c r="J19" s="96"/>
    </row>
    <row r="20" spans="1:10" ht="12.75" customHeight="1">
      <c r="A20" s="5" t="s">
        <v>115</v>
      </c>
      <c r="D20" s="8">
        <f>SUM(D10:D19)</f>
        <v>24301</v>
      </c>
      <c r="E20" s="8">
        <f>SUM(E10:E19)</f>
        <v>26509</v>
      </c>
      <c r="F20" s="8"/>
      <c r="G20" s="8">
        <f>SUM(G10:G19)</f>
        <v>83051</v>
      </c>
      <c r="H20" s="8">
        <f>SUM(H10:H19)</f>
        <v>59234</v>
      </c>
      <c r="J20" s="96"/>
    </row>
    <row r="21" spans="4:10" ht="12.75" customHeight="1">
      <c r="D21" s="8"/>
      <c r="E21" s="8"/>
      <c r="F21" s="8"/>
      <c r="G21" s="8"/>
      <c r="H21" s="8"/>
      <c r="J21" s="96"/>
    </row>
    <row r="22" spans="1:10" ht="12.75" customHeight="1">
      <c r="A22" s="5" t="s">
        <v>7</v>
      </c>
      <c r="C22" s="21" t="s">
        <v>125</v>
      </c>
      <c r="D22" s="7">
        <v>-1788</v>
      </c>
      <c r="E22" s="32">
        <v>-641</v>
      </c>
      <c r="G22" s="7">
        <v>-6564</v>
      </c>
      <c r="H22" s="32">
        <v>2000</v>
      </c>
      <c r="J22" s="96"/>
    </row>
    <row r="23" spans="4:10" ht="12.75" customHeight="1">
      <c r="D23" s="7"/>
      <c r="E23" s="7"/>
      <c r="F23" s="8"/>
      <c r="G23" s="7"/>
      <c r="H23" s="7"/>
      <c r="J23" s="96"/>
    </row>
    <row r="24" spans="1:10" ht="12.75" customHeight="1" thickBot="1">
      <c r="A24" s="5" t="s">
        <v>116</v>
      </c>
      <c r="D24" s="88">
        <f>SUM(D20:D22)</f>
        <v>22513</v>
      </c>
      <c r="E24" s="88">
        <f>SUM(E20:E22)</f>
        <v>25868</v>
      </c>
      <c r="F24" s="8"/>
      <c r="G24" s="88">
        <f>SUM(G20:G22)</f>
        <v>76487</v>
      </c>
      <c r="H24" s="88">
        <f>SUM(H20:H22)</f>
        <v>61234</v>
      </c>
      <c r="J24" s="96"/>
    </row>
    <row r="25" spans="4:10" ht="12.75" customHeight="1" thickTop="1">
      <c r="D25" s="8"/>
      <c r="E25" s="8"/>
      <c r="F25" s="8"/>
      <c r="G25" s="8"/>
      <c r="H25" s="8"/>
      <c r="J25" s="96"/>
    </row>
    <row r="26" spans="1:10" ht="12.75" customHeight="1">
      <c r="A26" s="5" t="s">
        <v>34</v>
      </c>
      <c r="D26" s="8"/>
      <c r="E26" s="8"/>
      <c r="F26" s="8"/>
      <c r="G26" s="8"/>
      <c r="H26" s="8"/>
      <c r="J26" s="96"/>
    </row>
    <row r="27" spans="4:10" ht="12.75" customHeight="1">
      <c r="D27" s="8"/>
      <c r="E27" s="8"/>
      <c r="F27" s="8"/>
      <c r="G27" s="8"/>
      <c r="H27" s="8"/>
      <c r="J27" s="96"/>
    </row>
    <row r="28" spans="2:10" ht="12.75" customHeight="1">
      <c r="B28" s="5" t="s">
        <v>35</v>
      </c>
      <c r="D28" s="7">
        <v>21021</v>
      </c>
      <c r="E28" s="8">
        <v>22967</v>
      </c>
      <c r="F28" s="8"/>
      <c r="G28" s="7">
        <v>70040</v>
      </c>
      <c r="H28" s="8">
        <v>52681</v>
      </c>
      <c r="J28" s="96"/>
    </row>
    <row r="29" spans="4:10" ht="12.75" customHeight="1">
      <c r="D29" s="8"/>
      <c r="E29" s="8"/>
      <c r="F29" s="8"/>
      <c r="G29" s="8"/>
      <c r="H29" s="8"/>
      <c r="J29" s="96"/>
    </row>
    <row r="30" spans="2:10" ht="12.75" customHeight="1">
      <c r="B30" s="5" t="s">
        <v>8</v>
      </c>
      <c r="D30" s="7">
        <v>1492</v>
      </c>
      <c r="E30" s="8">
        <v>2901</v>
      </c>
      <c r="F30" s="8"/>
      <c r="G30" s="7">
        <v>6447</v>
      </c>
      <c r="H30" s="8">
        <v>8553</v>
      </c>
      <c r="J30" s="96"/>
    </row>
    <row r="31" spans="4:10" ht="12.75" customHeight="1">
      <c r="D31" s="35"/>
      <c r="E31" s="35"/>
      <c r="F31" s="8"/>
      <c r="G31" s="35"/>
      <c r="H31" s="35"/>
      <c r="J31" s="96"/>
    </row>
    <row r="32" spans="4:10" ht="12.75" customHeight="1" thickBot="1">
      <c r="D32" s="88">
        <f>SUM(D28:D30)</f>
        <v>22513</v>
      </c>
      <c r="E32" s="88">
        <f>SUM(E28:E30)</f>
        <v>25868</v>
      </c>
      <c r="F32" s="8"/>
      <c r="G32" s="88">
        <f>SUM(G28:G30)</f>
        <v>76487</v>
      </c>
      <c r="H32" s="88">
        <f>SUM(H28:H30)</f>
        <v>61234</v>
      </c>
      <c r="J32" s="96"/>
    </row>
    <row r="33" spans="4:10" ht="12.75" customHeight="1" thickTop="1">
      <c r="D33" s="9"/>
      <c r="E33" s="9"/>
      <c r="F33" s="9"/>
      <c r="G33" s="9"/>
      <c r="H33" s="9"/>
      <c r="J33" s="96"/>
    </row>
    <row r="34" spans="4:8" ht="12.75" customHeight="1">
      <c r="D34" s="10" t="s">
        <v>20</v>
      </c>
      <c r="E34" s="10" t="s">
        <v>20</v>
      </c>
      <c r="F34" s="9"/>
      <c r="G34" s="10" t="s">
        <v>20</v>
      </c>
      <c r="H34" s="10" t="s">
        <v>20</v>
      </c>
    </row>
    <row r="35" spans="1:8" ht="27" customHeight="1">
      <c r="A35" s="97" t="s">
        <v>117</v>
      </c>
      <c r="B35" s="97"/>
      <c r="C35" s="21" t="s">
        <v>124</v>
      </c>
      <c r="D35" s="9"/>
      <c r="E35" s="9"/>
      <c r="F35" s="9"/>
      <c r="G35" s="9"/>
      <c r="H35" s="9"/>
    </row>
    <row r="36" spans="1:8" ht="12.75" customHeight="1">
      <c r="A36" s="5" t="s">
        <v>139</v>
      </c>
      <c r="D36" s="33">
        <v>8.15</v>
      </c>
      <c r="E36" s="33">
        <v>9.44</v>
      </c>
      <c r="F36" s="33"/>
      <c r="G36" s="33">
        <v>27.79</v>
      </c>
      <c r="H36" s="33">
        <v>28.07</v>
      </c>
    </row>
    <row r="37" spans="1:8" ht="12.75" customHeight="1">
      <c r="A37" s="5" t="s">
        <v>89</v>
      </c>
      <c r="D37" s="33">
        <v>6.45</v>
      </c>
      <c r="E37" s="34">
        <v>7.23</v>
      </c>
      <c r="F37" s="95"/>
      <c r="G37" s="33">
        <v>21.78</v>
      </c>
      <c r="H37" s="34">
        <v>22.18</v>
      </c>
    </row>
    <row r="38" spans="4:8" ht="12.75" customHeight="1">
      <c r="D38" s="34"/>
      <c r="E38" s="34"/>
      <c r="F38" s="34"/>
      <c r="G38" s="34"/>
      <c r="H38" s="34"/>
    </row>
    <row r="39" spans="1:8" ht="12.75">
      <c r="A39" s="5" t="s">
        <v>153</v>
      </c>
      <c r="C39" s="21" t="s">
        <v>152</v>
      </c>
      <c r="D39" s="34">
        <v>2</v>
      </c>
      <c r="E39" s="34">
        <v>4.5</v>
      </c>
      <c r="F39" s="34"/>
      <c r="G39" s="34">
        <v>10</v>
      </c>
      <c r="H39" s="34">
        <v>12</v>
      </c>
    </row>
    <row r="41" ht="12.75" customHeight="1"/>
    <row r="42" ht="12.75" customHeight="1">
      <c r="B42" s="34"/>
    </row>
    <row r="43" ht="12.75" customHeight="1">
      <c r="B43" s="34"/>
    </row>
    <row r="44" ht="12.75" customHeight="1">
      <c r="B44" s="34"/>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c r="A55" s="2" t="s">
        <v>21</v>
      </c>
    </row>
    <row r="56" ht="12.75" customHeight="1">
      <c r="A56" s="2" t="s">
        <v>102</v>
      </c>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mergeCells count="5">
    <mergeCell ref="A35:B35"/>
    <mergeCell ref="D5:E5"/>
    <mergeCell ref="G5:H5"/>
    <mergeCell ref="D6:E6"/>
    <mergeCell ref="G6:H6"/>
  </mergeCells>
  <printOptions/>
  <pageMargins left="0.8" right="0.69" top="0.59" bottom="0.38" header="0.5" footer="0.5"/>
  <pageSetup fitToHeight="1" fitToWidth="1" horizontalDpi="600" verticalDpi="600" orientation="portrait" scale="91" r:id="rId1"/>
</worksheet>
</file>

<file path=xl/worksheets/sheet2.xml><?xml version="1.0" encoding="utf-8"?>
<worksheet xmlns="http://schemas.openxmlformats.org/spreadsheetml/2006/main" xmlns:r="http://schemas.openxmlformats.org/officeDocument/2006/relationships">
  <sheetPr>
    <pageSetUpPr fitToPage="1"/>
  </sheetPr>
  <dimension ref="A1:AK104"/>
  <sheetViews>
    <sheetView zoomScale="80" zoomScaleNormal="80" workbookViewId="0" topLeftCell="A1">
      <selection activeCell="D29" sqref="D29"/>
    </sheetView>
  </sheetViews>
  <sheetFormatPr defaultColWidth="9.00390625" defaultRowHeight="16.5"/>
  <cols>
    <col min="1" max="1" width="3.125" style="5" customWidth="1"/>
    <col min="2" max="2" width="1.875" style="5" customWidth="1"/>
    <col min="3" max="3" width="3.75390625" style="5" customWidth="1"/>
    <col min="4" max="4" width="47.00390625" style="5" customWidth="1"/>
    <col min="5" max="5" width="8.375" style="21" customWidth="1"/>
    <col min="6" max="6" width="14.25390625" style="5" customWidth="1"/>
    <col min="7" max="7" width="1.00390625" style="14" customWidth="1"/>
    <col min="8" max="8" width="14.125" style="5" customWidth="1"/>
    <col min="9" max="9" width="9.625" style="82" customWidth="1"/>
    <col min="10" max="13" width="9.125" style="32" customWidth="1"/>
    <col min="14" max="20" width="12.875" style="32" customWidth="1"/>
    <col min="21" max="34" width="9.125" style="32" customWidth="1"/>
    <col min="35" max="35" width="9.00390625" style="32" customWidth="1"/>
    <col min="36" max="36" width="10.875" style="32" bestFit="1" customWidth="1"/>
    <col min="37" max="37" width="9.125" style="32" bestFit="1" customWidth="1"/>
    <col min="38" max="16384" width="9.00390625" style="5" customWidth="1"/>
  </cols>
  <sheetData>
    <row r="1" spans="1:9" ht="12.75" customHeight="1">
      <c r="A1" s="1" t="s">
        <v>114</v>
      </c>
      <c r="B1" s="1"/>
      <c r="C1" s="1"/>
      <c r="D1" s="1"/>
      <c r="E1" s="58"/>
      <c r="F1" s="1"/>
      <c r="G1" s="12"/>
      <c r="H1" s="59"/>
      <c r="I1" s="81"/>
    </row>
    <row r="2" spans="1:9" ht="12.75" customHeight="1">
      <c r="A2" s="1" t="s">
        <v>28</v>
      </c>
      <c r="B2" s="1"/>
      <c r="C2" s="1"/>
      <c r="D2" s="1"/>
      <c r="E2" s="58"/>
      <c r="F2" s="1"/>
      <c r="G2" s="12"/>
      <c r="I2" s="81"/>
    </row>
    <row r="3" spans="1:9" ht="12.75" customHeight="1">
      <c r="A3" s="1" t="s">
        <v>142</v>
      </c>
      <c r="B3" s="1"/>
      <c r="C3" s="1"/>
      <c r="D3" s="1"/>
      <c r="E3" s="58"/>
      <c r="F3" s="1"/>
      <c r="G3" s="12"/>
      <c r="I3" s="81"/>
    </row>
    <row r="4" ht="12.75" customHeight="1">
      <c r="A4" s="2" t="s">
        <v>10</v>
      </c>
    </row>
    <row r="5" spans="5:37" s="6" customFormat="1" ht="12.75" customHeight="1">
      <c r="E5" s="3" t="s">
        <v>93</v>
      </c>
      <c r="F5" s="3" t="s">
        <v>148</v>
      </c>
      <c r="G5" s="59"/>
      <c r="H5" s="3" t="s">
        <v>149</v>
      </c>
      <c r="I5" s="85"/>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6:8" ht="12.75" customHeight="1">
      <c r="F6" s="3" t="s">
        <v>11</v>
      </c>
      <c r="G6" s="12"/>
      <c r="H6" s="3" t="s">
        <v>11</v>
      </c>
    </row>
    <row r="7" spans="3:8" ht="12.75" customHeight="1">
      <c r="C7" s="1" t="s">
        <v>37</v>
      </c>
      <c r="F7" s="3"/>
      <c r="G7" s="12"/>
      <c r="H7" s="3"/>
    </row>
    <row r="8" spans="3:9" ht="12.75" customHeight="1">
      <c r="C8" s="1" t="s">
        <v>12</v>
      </c>
      <c r="F8" s="61"/>
      <c r="G8" s="62"/>
      <c r="H8" s="61"/>
      <c r="I8" s="81"/>
    </row>
    <row r="9" spans="3:9" ht="12.75" customHeight="1">
      <c r="C9" s="32" t="s">
        <v>13</v>
      </c>
      <c r="D9" s="1"/>
      <c r="E9" s="58"/>
      <c r="F9" s="63">
        <v>236102</v>
      </c>
      <c r="G9" s="11"/>
      <c r="H9" s="63">
        <v>209627</v>
      </c>
      <c r="I9" s="86"/>
    </row>
    <row r="10" spans="3:9" ht="12.75" customHeight="1">
      <c r="C10" s="32" t="s">
        <v>85</v>
      </c>
      <c r="D10" s="1"/>
      <c r="E10" s="58"/>
      <c r="F10" s="63">
        <v>17128</v>
      </c>
      <c r="G10" s="11"/>
      <c r="H10" s="63">
        <v>16325</v>
      </c>
      <c r="I10" s="86"/>
    </row>
    <row r="11" spans="3:9" ht="12.75" customHeight="1">
      <c r="C11" s="32" t="s">
        <v>29</v>
      </c>
      <c r="D11" s="1"/>
      <c r="E11" s="58"/>
      <c r="F11" s="63">
        <v>2927</v>
      </c>
      <c r="G11" s="11"/>
      <c r="H11" s="63">
        <v>2363</v>
      </c>
      <c r="I11" s="86"/>
    </row>
    <row r="12" spans="3:9" ht="12.75" customHeight="1">
      <c r="C12" s="11" t="s">
        <v>33</v>
      </c>
      <c r="D12" s="1"/>
      <c r="E12" s="58"/>
      <c r="F12" s="63">
        <v>80103</v>
      </c>
      <c r="G12" s="11"/>
      <c r="H12" s="63">
        <v>75789</v>
      </c>
      <c r="I12" s="86"/>
    </row>
    <row r="13" spans="3:9" ht="12.75" customHeight="1">
      <c r="C13" s="11" t="s">
        <v>30</v>
      </c>
      <c r="D13" s="1"/>
      <c r="E13" s="58"/>
      <c r="F13" s="63">
        <v>94518</v>
      </c>
      <c r="G13" s="11"/>
      <c r="H13" s="63">
        <v>91455</v>
      </c>
      <c r="I13" s="86"/>
    </row>
    <row r="14" spans="3:9" ht="12.75" customHeight="1">
      <c r="C14" s="11" t="s">
        <v>22</v>
      </c>
      <c r="D14" s="1"/>
      <c r="F14" s="63">
        <v>2712</v>
      </c>
      <c r="G14" s="11"/>
      <c r="H14" s="63">
        <v>2591</v>
      </c>
      <c r="I14" s="86"/>
    </row>
    <row r="15" spans="3:9" ht="12.75" customHeight="1">
      <c r="C15" s="11" t="s">
        <v>31</v>
      </c>
      <c r="D15" s="1"/>
      <c r="F15" s="63">
        <v>186784</v>
      </c>
      <c r="G15" s="11"/>
      <c r="H15" s="63">
        <v>187770</v>
      </c>
      <c r="I15" s="86"/>
    </row>
    <row r="16" spans="3:9" ht="12.75" customHeight="1">
      <c r="C16" s="11" t="s">
        <v>32</v>
      </c>
      <c r="D16" s="1"/>
      <c r="F16" s="63">
        <v>12386</v>
      </c>
      <c r="G16" s="11"/>
      <c r="H16" s="63">
        <v>11159</v>
      </c>
      <c r="I16" s="86"/>
    </row>
    <row r="17" ht="12.75">
      <c r="I17" s="86"/>
    </row>
    <row r="18" spans="4:9" ht="12.75" customHeight="1">
      <c r="D18" s="1"/>
      <c r="F18" s="64">
        <f>SUM(F9:F17)</f>
        <v>632660</v>
      </c>
      <c r="G18" s="65">
        <v>0</v>
      </c>
      <c r="H18" s="64">
        <f>SUM(H9:H17)</f>
        <v>597079</v>
      </c>
      <c r="I18" s="86"/>
    </row>
    <row r="19" spans="3:9" ht="12.75" customHeight="1">
      <c r="C19" s="1" t="s">
        <v>14</v>
      </c>
      <c r="D19" s="1"/>
      <c r="F19" s="63"/>
      <c r="G19" s="11"/>
      <c r="H19" s="63"/>
      <c r="I19" s="86"/>
    </row>
    <row r="20" spans="3:9" ht="12.75" customHeight="1">
      <c r="C20" s="66" t="s">
        <v>27</v>
      </c>
      <c r="D20" s="66"/>
      <c r="E20" s="67"/>
      <c r="F20" s="63">
        <v>176132</v>
      </c>
      <c r="G20" s="11"/>
      <c r="H20" s="63">
        <v>136841</v>
      </c>
      <c r="I20" s="86"/>
    </row>
    <row r="21" spans="3:9" ht="12.75" customHeight="1">
      <c r="C21" s="66" t="s">
        <v>47</v>
      </c>
      <c r="D21" s="66"/>
      <c r="E21" s="67"/>
      <c r="F21" s="63">
        <v>222123</v>
      </c>
      <c r="G21" s="11"/>
      <c r="H21" s="63">
        <v>167724</v>
      </c>
      <c r="I21" s="86"/>
    </row>
    <row r="22" spans="3:9" ht="12.75" customHeight="1">
      <c r="C22" s="66" t="s">
        <v>48</v>
      </c>
      <c r="D22" s="66"/>
      <c r="E22" s="67"/>
      <c r="F22" s="63">
        <v>4016</v>
      </c>
      <c r="G22" s="11"/>
      <c r="H22" s="63">
        <v>3942</v>
      </c>
      <c r="I22" s="86"/>
    </row>
    <row r="23" spans="3:9" ht="12.75" customHeight="1">
      <c r="C23" s="66" t="s">
        <v>31</v>
      </c>
      <c r="D23" s="66"/>
      <c r="E23" s="67"/>
      <c r="F23" s="63">
        <v>27116</v>
      </c>
      <c r="G23" s="11"/>
      <c r="H23" s="63">
        <v>26130</v>
      </c>
      <c r="I23" s="86"/>
    </row>
    <row r="24" spans="3:9" ht="12.75" customHeight="1">
      <c r="C24" s="66" t="s">
        <v>49</v>
      </c>
      <c r="D24" s="66"/>
      <c r="E24" s="67"/>
      <c r="F24" s="63">
        <v>35352</v>
      </c>
      <c r="G24" s="11"/>
      <c r="H24" s="63">
        <v>42132</v>
      </c>
      <c r="I24" s="86"/>
    </row>
    <row r="25" spans="3:9" ht="12.75" customHeight="1">
      <c r="C25" s="66"/>
      <c r="D25" s="66"/>
      <c r="E25" s="67"/>
      <c r="F25" s="63"/>
      <c r="G25" s="11"/>
      <c r="H25" s="63"/>
      <c r="I25" s="86"/>
    </row>
    <row r="26" spans="3:9" ht="12.75" customHeight="1">
      <c r="C26" s="66"/>
      <c r="D26" s="66"/>
      <c r="E26" s="67"/>
      <c r="F26" s="64">
        <f>SUM(F20:F25)</f>
        <v>464739</v>
      </c>
      <c r="G26" s="65">
        <v>0</v>
      </c>
      <c r="H26" s="64">
        <f>SUM(H20:H25)</f>
        <v>376769</v>
      </c>
      <c r="I26" s="86"/>
    </row>
    <row r="27" spans="3:9" ht="12.75" customHeight="1">
      <c r="C27" s="66"/>
      <c r="D27" s="66"/>
      <c r="E27" s="67"/>
      <c r="F27" s="65"/>
      <c r="G27" s="65"/>
      <c r="H27" s="65"/>
      <c r="I27" s="86"/>
    </row>
    <row r="28" spans="3:37" s="1" customFormat="1" ht="12.75" customHeight="1" thickBot="1">
      <c r="C28" s="1" t="s">
        <v>36</v>
      </c>
      <c r="D28" s="68"/>
      <c r="E28" s="67"/>
      <c r="F28" s="69">
        <f>F26+F18</f>
        <v>1097399</v>
      </c>
      <c r="G28" s="70"/>
      <c r="H28" s="69">
        <f>H26+H18</f>
        <v>973848</v>
      </c>
      <c r="I28" s="86"/>
      <c r="J28" s="32"/>
      <c r="K28" s="32"/>
      <c r="L28" s="32"/>
      <c r="M28" s="32"/>
      <c r="N28" s="71"/>
      <c r="O28" s="71"/>
      <c r="P28" s="71"/>
      <c r="Q28" s="71"/>
      <c r="R28" s="71"/>
      <c r="S28" s="71"/>
      <c r="T28" s="71"/>
      <c r="U28" s="71"/>
      <c r="V28" s="71"/>
      <c r="W28" s="71"/>
      <c r="X28" s="71"/>
      <c r="Y28" s="71"/>
      <c r="Z28" s="71"/>
      <c r="AA28" s="71"/>
      <c r="AB28" s="71"/>
      <c r="AC28" s="71"/>
      <c r="AD28" s="71"/>
      <c r="AE28" s="71"/>
      <c r="AF28" s="71"/>
      <c r="AG28" s="71"/>
      <c r="AH28" s="71"/>
      <c r="AI28" s="71"/>
      <c r="AJ28" s="71"/>
      <c r="AK28" s="71"/>
    </row>
    <row r="29" spans="3:9" ht="12.75" customHeight="1" thickTop="1">
      <c r="C29" s="66"/>
      <c r="D29" s="66"/>
      <c r="E29" s="67"/>
      <c r="F29" s="63"/>
      <c r="G29" s="11"/>
      <c r="H29" s="63"/>
      <c r="I29" s="86"/>
    </row>
    <row r="30" spans="3:9" ht="12.75" customHeight="1">
      <c r="C30" s="71" t="s">
        <v>38</v>
      </c>
      <c r="D30" s="1"/>
      <c r="F30" s="65"/>
      <c r="G30" s="65"/>
      <c r="H30" s="65"/>
      <c r="I30" s="86"/>
    </row>
    <row r="31" spans="3:9" ht="12.75" customHeight="1">
      <c r="C31" s="71"/>
      <c r="D31" s="1"/>
      <c r="E31" s="58"/>
      <c r="F31" s="65"/>
      <c r="G31" s="65"/>
      <c r="H31" s="65"/>
      <c r="I31" s="86"/>
    </row>
    <row r="32" spans="3:9" ht="12.75" customHeight="1">
      <c r="C32" s="71" t="s">
        <v>39</v>
      </c>
      <c r="D32" s="1"/>
      <c r="E32" s="58"/>
      <c r="F32" s="63"/>
      <c r="G32" s="11"/>
      <c r="H32" s="63"/>
      <c r="I32" s="86"/>
    </row>
    <row r="33" spans="3:9" ht="12.75" customHeight="1">
      <c r="C33" s="32" t="s">
        <v>16</v>
      </c>
      <c r="F33" s="63">
        <v>211208</v>
      </c>
      <c r="G33" s="11"/>
      <c r="H33" s="63">
        <v>158867</v>
      </c>
      <c r="I33" s="86"/>
    </row>
    <row r="34" spans="3:9" ht="12.75" customHeight="1">
      <c r="C34" s="32" t="s">
        <v>94</v>
      </c>
      <c r="F34" s="63">
        <v>26880</v>
      </c>
      <c r="G34" s="11"/>
      <c r="H34" s="63">
        <v>53511</v>
      </c>
      <c r="I34" s="86"/>
    </row>
    <row r="35" spans="3:9" ht="12.75" customHeight="1">
      <c r="C35" s="32" t="s">
        <v>95</v>
      </c>
      <c r="F35" s="63">
        <v>-2245</v>
      </c>
      <c r="G35" s="11"/>
      <c r="H35" s="63">
        <v>3074</v>
      </c>
      <c r="I35" s="86"/>
    </row>
    <row r="36" spans="3:9" ht="12.75" customHeight="1">
      <c r="C36" s="32" t="s">
        <v>40</v>
      </c>
      <c r="F36" s="63">
        <v>96888</v>
      </c>
      <c r="G36" s="11"/>
      <c r="H36" s="63">
        <v>45941</v>
      </c>
      <c r="I36" s="86"/>
    </row>
    <row r="37" spans="3:9" ht="12.75" customHeight="1">
      <c r="C37" s="32"/>
      <c r="F37" s="72"/>
      <c r="G37" s="5"/>
      <c r="H37" s="72"/>
      <c r="I37" s="86"/>
    </row>
    <row r="38" spans="3:9" ht="12.75" customHeight="1">
      <c r="C38" s="32"/>
      <c r="F38" s="65">
        <f>SUM(F33:F37)</f>
        <v>332731</v>
      </c>
      <c r="G38" s="11"/>
      <c r="H38" s="65">
        <f>SUM(H33:H37)</f>
        <v>261393</v>
      </c>
      <c r="I38" s="86"/>
    </row>
    <row r="39" spans="3:9" ht="12.75" customHeight="1">
      <c r="C39" s="32" t="s">
        <v>17</v>
      </c>
      <c r="F39" s="63">
        <v>25623</v>
      </c>
      <c r="G39" s="11"/>
      <c r="H39" s="63">
        <v>61484</v>
      </c>
      <c r="I39" s="86"/>
    </row>
    <row r="40" spans="3:9" ht="12.75" customHeight="1">
      <c r="C40" s="32" t="s">
        <v>23</v>
      </c>
      <c r="F40" s="63">
        <v>57077</v>
      </c>
      <c r="G40" s="11"/>
      <c r="H40" s="63">
        <v>68635</v>
      </c>
      <c r="I40" s="86"/>
    </row>
    <row r="41" spans="3:9" ht="12.75" customHeight="1">
      <c r="C41" s="32" t="s">
        <v>24</v>
      </c>
      <c r="F41" s="63">
        <v>6353</v>
      </c>
      <c r="G41" s="11"/>
      <c r="H41" s="63">
        <v>7166</v>
      </c>
      <c r="I41" s="86"/>
    </row>
    <row r="42" spans="3:9" ht="12.75" customHeight="1">
      <c r="C42" s="32"/>
      <c r="F42" s="63"/>
      <c r="G42" s="11"/>
      <c r="H42" s="63"/>
      <c r="I42" s="86"/>
    </row>
    <row r="43" spans="3:9" ht="12.75" customHeight="1">
      <c r="C43" s="1"/>
      <c r="D43" s="1"/>
      <c r="F43" s="84">
        <f>SUM(F38:F42)</f>
        <v>421784</v>
      </c>
      <c r="G43" s="62"/>
      <c r="H43" s="84">
        <f>SUM(H38:H42)</f>
        <v>398678</v>
      </c>
      <c r="I43" s="86"/>
    </row>
    <row r="44" spans="3:9" ht="12.75" customHeight="1">
      <c r="C44" s="1" t="s">
        <v>41</v>
      </c>
      <c r="D44" s="1"/>
      <c r="F44" s="65"/>
      <c r="G44" s="65"/>
      <c r="H44" s="65"/>
      <c r="I44" s="86"/>
    </row>
    <row r="45" spans="3:9" ht="12.75" customHeight="1">
      <c r="C45" s="5" t="s">
        <v>105</v>
      </c>
      <c r="D45" s="1"/>
      <c r="E45" s="21" t="s">
        <v>126</v>
      </c>
      <c r="F45" s="63"/>
      <c r="G45" s="11"/>
      <c r="H45" s="63"/>
      <c r="I45" s="86"/>
    </row>
    <row r="46" spans="3:9" ht="12.75" customHeight="1">
      <c r="C46" s="66" t="s">
        <v>106</v>
      </c>
      <c r="D46" s="1"/>
      <c r="F46" s="63">
        <v>227919</v>
      </c>
      <c r="G46" s="11"/>
      <c r="H46" s="63">
        <v>228398</v>
      </c>
      <c r="I46" s="86"/>
    </row>
    <row r="47" spans="3:9" ht="12.75" customHeight="1">
      <c r="C47" s="5" t="s">
        <v>107</v>
      </c>
      <c r="D47" s="1"/>
      <c r="F47" s="63">
        <v>27545</v>
      </c>
      <c r="G47" s="11"/>
      <c r="H47" s="63">
        <v>26688</v>
      </c>
      <c r="I47" s="86"/>
    </row>
    <row r="48" spans="3:9" ht="12.75" customHeight="1">
      <c r="C48" s="32" t="s">
        <v>42</v>
      </c>
      <c r="D48" s="71"/>
      <c r="E48" s="73"/>
      <c r="F48" s="63">
        <v>19753</v>
      </c>
      <c r="G48" s="65"/>
      <c r="H48" s="63">
        <v>19316</v>
      </c>
      <c r="I48" s="86"/>
    </row>
    <row r="49" spans="3:9" ht="12.75" customHeight="1">
      <c r="C49" s="32" t="s">
        <v>136</v>
      </c>
      <c r="D49" s="71"/>
      <c r="E49" s="21" t="s">
        <v>127</v>
      </c>
      <c r="F49" s="63">
        <v>60714</v>
      </c>
      <c r="G49" s="65"/>
      <c r="H49" s="63">
        <v>0</v>
      </c>
      <c r="I49" s="86"/>
    </row>
    <row r="50" spans="3:9" ht="12.75" customHeight="1">
      <c r="C50" s="32" t="s">
        <v>23</v>
      </c>
      <c r="D50" s="71"/>
      <c r="E50" s="73"/>
      <c r="F50" s="63">
        <v>4208</v>
      </c>
      <c r="G50" s="65"/>
      <c r="H50" s="63">
        <v>6413</v>
      </c>
      <c r="I50" s="86"/>
    </row>
    <row r="51" spans="3:9" ht="12.75" customHeight="1">
      <c r="C51" s="32" t="s">
        <v>24</v>
      </c>
      <c r="D51" s="71"/>
      <c r="E51" s="73"/>
      <c r="F51" s="63">
        <v>92823</v>
      </c>
      <c r="G51" s="65"/>
      <c r="H51" s="63">
        <v>103178</v>
      </c>
      <c r="I51" s="86"/>
    </row>
    <row r="52" spans="3:9" ht="12.75" customHeight="1">
      <c r="C52" s="32" t="s">
        <v>86</v>
      </c>
      <c r="D52" s="71"/>
      <c r="E52" s="73"/>
      <c r="F52" s="63">
        <v>6265</v>
      </c>
      <c r="G52" s="11"/>
      <c r="H52" s="63">
        <v>7177</v>
      </c>
      <c r="I52" s="86"/>
    </row>
    <row r="53" spans="3:9" ht="12.75" customHeight="1">
      <c r="C53" s="32"/>
      <c r="D53" s="71"/>
      <c r="E53" s="73"/>
      <c r="F53" s="63"/>
      <c r="G53" s="11"/>
      <c r="H53" s="63"/>
      <c r="I53" s="86"/>
    </row>
    <row r="54" spans="3:9" ht="12.75" customHeight="1">
      <c r="C54" s="71"/>
      <c r="D54" s="1"/>
      <c r="F54" s="64">
        <f>SUM(F46:F53)</f>
        <v>439227</v>
      </c>
      <c r="G54" s="65">
        <v>0</v>
      </c>
      <c r="H54" s="64">
        <f>SUM(H46:H53)</f>
        <v>391170</v>
      </c>
      <c r="I54" s="86"/>
    </row>
    <row r="55" spans="3:12" ht="12.75" customHeight="1">
      <c r="C55" s="1" t="s">
        <v>15</v>
      </c>
      <c r="D55" s="1"/>
      <c r="F55" s="63"/>
      <c r="G55" s="11"/>
      <c r="H55" s="63"/>
      <c r="I55" s="86"/>
      <c r="L55" s="71"/>
    </row>
    <row r="56" spans="3:9" ht="12.75" customHeight="1">
      <c r="C56" s="66" t="s">
        <v>44</v>
      </c>
      <c r="D56" s="66"/>
      <c r="E56" s="67"/>
      <c r="F56" s="63">
        <v>124289</v>
      </c>
      <c r="G56" s="11"/>
      <c r="H56" s="63">
        <v>111194</v>
      </c>
      <c r="I56" s="86"/>
    </row>
    <row r="57" spans="3:9" ht="12.75" customHeight="1">
      <c r="C57" s="5" t="s">
        <v>105</v>
      </c>
      <c r="D57" s="66"/>
      <c r="E57" s="21" t="s">
        <v>126</v>
      </c>
      <c r="F57" s="63"/>
      <c r="G57" s="11"/>
      <c r="H57" s="63"/>
      <c r="I57" s="86"/>
    </row>
    <row r="58" spans="3:9" ht="12.75" customHeight="1">
      <c r="C58" s="66" t="s">
        <v>106</v>
      </c>
      <c r="D58" s="66"/>
      <c r="E58" s="67"/>
      <c r="F58" s="63">
        <v>13614</v>
      </c>
      <c r="G58" s="11"/>
      <c r="H58" s="63">
        <v>13658</v>
      </c>
      <c r="I58" s="86"/>
    </row>
    <row r="59" spans="3:9" ht="12.75" customHeight="1">
      <c r="C59" s="5" t="s">
        <v>107</v>
      </c>
      <c r="D59" s="66"/>
      <c r="E59" s="67"/>
      <c r="F59" s="63">
        <v>979</v>
      </c>
      <c r="G59" s="11"/>
      <c r="H59" s="63">
        <v>1171</v>
      </c>
      <c r="I59" s="86"/>
    </row>
    <row r="60" spans="3:11" ht="12.75" customHeight="1">
      <c r="C60" s="66" t="s">
        <v>42</v>
      </c>
      <c r="D60" s="66"/>
      <c r="E60" s="67"/>
      <c r="F60" s="63">
        <v>3680</v>
      </c>
      <c r="G60" s="11"/>
      <c r="H60" s="63">
        <v>4513</v>
      </c>
      <c r="I60" s="86"/>
      <c r="K60" s="71"/>
    </row>
    <row r="61" spans="3:9" ht="12.75" customHeight="1">
      <c r="C61" s="5" t="s">
        <v>136</v>
      </c>
      <c r="D61" s="66"/>
      <c r="E61" s="21" t="s">
        <v>127</v>
      </c>
      <c r="F61" s="63">
        <v>76427</v>
      </c>
      <c r="G61" s="11"/>
      <c r="H61" s="63">
        <v>35828</v>
      </c>
      <c r="I61" s="86"/>
    </row>
    <row r="62" spans="3:9" ht="12.75" customHeight="1">
      <c r="C62" s="5" t="s">
        <v>23</v>
      </c>
      <c r="D62" s="66"/>
      <c r="E62" s="67"/>
      <c r="F62" s="63">
        <v>1713</v>
      </c>
      <c r="G62" s="11"/>
      <c r="H62" s="63">
        <v>2086</v>
      </c>
      <c r="I62" s="86"/>
    </row>
    <row r="63" spans="3:9" ht="12.75" customHeight="1">
      <c r="C63" s="5" t="s">
        <v>24</v>
      </c>
      <c r="D63" s="66"/>
      <c r="E63" s="67"/>
      <c r="F63" s="63">
        <v>2773</v>
      </c>
      <c r="G63" s="11"/>
      <c r="H63" s="63">
        <v>3166</v>
      </c>
      <c r="I63" s="86"/>
    </row>
    <row r="64" spans="3:9" ht="12.75" customHeight="1">
      <c r="C64" s="66" t="s">
        <v>43</v>
      </c>
      <c r="D64" s="66"/>
      <c r="E64" s="67"/>
      <c r="F64" s="63">
        <v>12913</v>
      </c>
      <c r="G64" s="11"/>
      <c r="H64" s="63">
        <v>12384</v>
      </c>
      <c r="I64" s="86"/>
    </row>
    <row r="65" spans="3:9" ht="12.75" customHeight="1">
      <c r="C65" s="66"/>
      <c r="D65" s="66"/>
      <c r="E65" s="67"/>
      <c r="F65" s="63"/>
      <c r="G65" s="11"/>
      <c r="H65" s="63"/>
      <c r="I65" s="86"/>
    </row>
    <row r="66" spans="3:9" ht="12.75" customHeight="1">
      <c r="C66" s="66"/>
      <c r="D66" s="66"/>
      <c r="E66" s="67"/>
      <c r="F66" s="83">
        <f>SUM(F56:F65)</f>
        <v>236388</v>
      </c>
      <c r="G66" s="65">
        <v>0</v>
      </c>
      <c r="H66" s="83">
        <f>SUM(H56:H65)</f>
        <v>184000</v>
      </c>
      <c r="I66" s="86"/>
    </row>
    <row r="67" spans="3:9" ht="12.75" customHeight="1">
      <c r="C67" s="66"/>
      <c r="D67" s="66"/>
      <c r="E67" s="67"/>
      <c r="F67" s="63"/>
      <c r="G67" s="65"/>
      <c r="H67" s="63"/>
      <c r="I67" s="86"/>
    </row>
    <row r="68" spans="3:9" ht="12.75" customHeight="1">
      <c r="C68" s="1" t="s">
        <v>45</v>
      </c>
      <c r="D68" s="1"/>
      <c r="E68" s="58"/>
      <c r="F68" s="65">
        <f>F54+F66</f>
        <v>675615</v>
      </c>
      <c r="G68" s="65">
        <v>0</v>
      </c>
      <c r="H68" s="65">
        <f>H54+H66</f>
        <v>575170</v>
      </c>
      <c r="I68" s="86"/>
    </row>
    <row r="69" spans="3:14" ht="12.75" customHeight="1">
      <c r="C69" s="1"/>
      <c r="D69" s="1"/>
      <c r="E69" s="58"/>
      <c r="F69" s="63"/>
      <c r="G69" s="11"/>
      <c r="H69" s="63"/>
      <c r="I69" s="86"/>
      <c r="N69" s="71"/>
    </row>
    <row r="70" spans="3:37" s="1" customFormat="1" ht="14.25" thickBot="1">
      <c r="C70" s="1" t="s">
        <v>46</v>
      </c>
      <c r="E70" s="58"/>
      <c r="F70" s="74">
        <f>F68+F43</f>
        <v>1097399</v>
      </c>
      <c r="G70" s="12"/>
      <c r="H70" s="74">
        <f>H68+H43</f>
        <v>973848</v>
      </c>
      <c r="I70" s="86"/>
      <c r="J70" s="32"/>
      <c r="K70" s="32"/>
      <c r="L70" s="32"/>
      <c r="M70" s="32"/>
      <c r="N70" s="32"/>
      <c r="O70" s="71"/>
      <c r="P70" s="71"/>
      <c r="Q70" s="71"/>
      <c r="R70" s="71"/>
      <c r="S70" s="71"/>
      <c r="T70" s="71"/>
      <c r="U70" s="71"/>
      <c r="V70" s="71"/>
      <c r="W70" s="71"/>
      <c r="X70" s="71"/>
      <c r="Y70" s="71"/>
      <c r="Z70" s="71"/>
      <c r="AA70" s="71"/>
      <c r="AB70" s="71"/>
      <c r="AC70" s="71"/>
      <c r="AD70" s="71"/>
      <c r="AE70" s="71"/>
      <c r="AF70" s="71"/>
      <c r="AG70" s="71"/>
      <c r="AH70" s="71"/>
      <c r="AI70" s="71"/>
      <c r="AJ70" s="71"/>
      <c r="AK70" s="71"/>
    </row>
    <row r="71" spans="6:9" ht="13.5" thickTop="1">
      <c r="F71" s="75"/>
      <c r="G71" s="76"/>
      <c r="H71" s="75"/>
      <c r="I71" s="86"/>
    </row>
    <row r="72" spans="3:12" ht="12.75" customHeight="1">
      <c r="C72" s="5" t="s">
        <v>140</v>
      </c>
      <c r="F72" s="33">
        <f>(F38+F40+F41)/F33</f>
        <v>1.8756912616946328</v>
      </c>
      <c r="G72" s="77"/>
      <c r="H72" s="33">
        <f>(H38+H40+H41)/H33</f>
        <v>2.122492399302561</v>
      </c>
      <c r="I72" s="86"/>
      <c r="L72" s="1"/>
    </row>
    <row r="73" spans="6:9" ht="12.75" customHeight="1">
      <c r="F73" s="33"/>
      <c r="G73" s="77"/>
      <c r="H73" s="33"/>
      <c r="I73" s="86"/>
    </row>
    <row r="74" spans="8:11" ht="12.75" customHeight="1">
      <c r="H74" s="78"/>
      <c r="I74" s="86"/>
      <c r="K74" s="1"/>
    </row>
    <row r="75" spans="3:9" ht="12.75" customHeight="1">
      <c r="C75" s="2" t="s">
        <v>133</v>
      </c>
      <c r="H75" s="78"/>
      <c r="I75" s="86"/>
    </row>
    <row r="76" spans="3:9" ht="12.75" customHeight="1">
      <c r="C76" s="2" t="s">
        <v>132</v>
      </c>
      <c r="I76" s="86"/>
    </row>
    <row r="77" spans="8:9" ht="12.75" customHeight="1">
      <c r="H77" s="78"/>
      <c r="I77" s="86"/>
    </row>
    <row r="78" spans="6:9" ht="12.75" customHeight="1">
      <c r="F78" s="54">
        <f>F70-F28</f>
        <v>0</v>
      </c>
      <c r="H78" s="54">
        <f>H70-H28</f>
        <v>0</v>
      </c>
      <c r="I78" s="86"/>
    </row>
    <row r="79" spans="8:9" ht="12.75" customHeight="1">
      <c r="H79" s="78"/>
      <c r="I79" s="86"/>
    </row>
    <row r="80" spans="6:9" ht="12.75" customHeight="1">
      <c r="F80" s="54"/>
      <c r="H80" s="54"/>
      <c r="I80" s="86"/>
    </row>
    <row r="81" spans="8:9" ht="12.75" customHeight="1">
      <c r="H81" s="78"/>
      <c r="I81" s="86"/>
    </row>
    <row r="82" spans="8:9" ht="12.75" customHeight="1">
      <c r="H82" s="78"/>
      <c r="I82" s="86"/>
    </row>
    <row r="83" spans="8:9" ht="12.75">
      <c r="H83" s="78"/>
      <c r="I83" s="86"/>
    </row>
    <row r="84" spans="8:9" ht="12.75">
      <c r="H84" s="78"/>
      <c r="I84" s="86"/>
    </row>
    <row r="85" ht="12.75">
      <c r="I85" s="86"/>
    </row>
    <row r="86" ht="12.75">
      <c r="I86" s="86"/>
    </row>
    <row r="87" ht="12.75">
      <c r="I87" s="86"/>
    </row>
    <row r="88" ht="12.75">
      <c r="I88" s="86"/>
    </row>
    <row r="89" ht="12.75">
      <c r="I89" s="86"/>
    </row>
    <row r="90" ht="12.75">
      <c r="I90" s="86"/>
    </row>
    <row r="91" spans="9:13" ht="13.5">
      <c r="I91" s="86"/>
      <c r="M91" s="71"/>
    </row>
    <row r="92" ht="12.75">
      <c r="I92" s="86"/>
    </row>
    <row r="93" ht="12.75">
      <c r="I93" s="86"/>
    </row>
    <row r="94" ht="12.75">
      <c r="I94" s="86"/>
    </row>
    <row r="95" ht="12.75">
      <c r="I95" s="87"/>
    </row>
    <row r="99" ht="13.5">
      <c r="L99" s="71"/>
    </row>
    <row r="104" spans="10:11" ht="13.5">
      <c r="J104" s="71"/>
      <c r="K104" s="71"/>
    </row>
  </sheetData>
  <printOptions/>
  <pageMargins left="0.74" right="0.17" top="0.28" bottom="0.25" header="0.17" footer="0.2"/>
  <pageSetup fitToHeight="1" fitToWidth="1"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pageSetUpPr fitToPage="1"/>
  </sheetPr>
  <dimension ref="A1:U91"/>
  <sheetViews>
    <sheetView zoomScale="80" zoomScaleNormal="80" workbookViewId="0" topLeftCell="A1">
      <selection activeCell="A7" sqref="A7"/>
    </sheetView>
  </sheetViews>
  <sheetFormatPr defaultColWidth="9.00390625" defaultRowHeight="16.5"/>
  <cols>
    <col min="1" max="1" width="49.125" style="91" customWidth="1"/>
    <col min="2" max="2" width="11.625" style="5" customWidth="1"/>
    <col min="3" max="3" width="1.25" style="14" customWidth="1"/>
    <col min="4" max="4" width="12.25390625" style="5" customWidth="1"/>
    <col min="5" max="5" width="1.12109375" style="5" customWidth="1"/>
    <col min="6" max="6" width="12.25390625" style="5" customWidth="1"/>
    <col min="7" max="7" width="13.125" style="5" customWidth="1"/>
    <col min="8" max="8" width="1.12109375" style="5" customWidth="1"/>
    <col min="9" max="9" width="11.75390625" style="5" customWidth="1"/>
    <col min="10" max="10" width="1.12109375" style="14" customWidth="1"/>
    <col min="11" max="11" width="11.50390625" style="5" customWidth="1"/>
    <col min="12" max="12" width="1.12109375" style="14" customWidth="1"/>
    <col min="13" max="13" width="12.00390625" style="14" customWidth="1"/>
    <col min="14" max="14" width="1.00390625" style="14" customWidth="1"/>
    <col min="15" max="15" width="13.25390625" style="14" customWidth="1"/>
    <col min="16" max="16" width="1.12109375" style="14" customWidth="1"/>
    <col min="17" max="17" width="12.375" style="5" customWidth="1"/>
    <col min="18" max="20" width="9.00390625" style="5" customWidth="1"/>
    <col min="21" max="21" width="10.625" style="5" bestFit="1" customWidth="1"/>
    <col min="22" max="16384" width="9.00390625" style="5" customWidth="1"/>
  </cols>
  <sheetData>
    <row r="1" spans="1:16" s="1" customFormat="1" ht="12.75" customHeight="1">
      <c r="A1" s="89" t="s">
        <v>114</v>
      </c>
      <c r="C1" s="12"/>
      <c r="J1" s="12"/>
      <c r="L1" s="12"/>
      <c r="M1" s="12"/>
      <c r="N1" s="12"/>
      <c r="O1" s="12"/>
      <c r="P1" s="12"/>
    </row>
    <row r="2" spans="1:16" s="1" customFormat="1" ht="12.75" customHeight="1">
      <c r="A2" s="89" t="s">
        <v>19</v>
      </c>
      <c r="C2" s="12"/>
      <c r="J2" s="12"/>
      <c r="L2" s="12"/>
      <c r="M2" s="12"/>
      <c r="N2" s="12"/>
      <c r="O2" s="12"/>
      <c r="P2" s="12"/>
    </row>
    <row r="3" spans="1:16" s="1" customFormat="1" ht="12.75" customHeight="1">
      <c r="A3" s="89" t="s">
        <v>141</v>
      </c>
      <c r="C3" s="12"/>
      <c r="J3" s="12"/>
      <c r="L3" s="12"/>
      <c r="M3" s="12"/>
      <c r="N3" s="12"/>
      <c r="O3" s="12"/>
      <c r="P3" s="12"/>
    </row>
    <row r="4" spans="1:16" s="1" customFormat="1" ht="12.75" customHeight="1">
      <c r="A4" s="90" t="s">
        <v>10</v>
      </c>
      <c r="C4" s="12"/>
      <c r="J4" s="12"/>
      <c r="L4" s="12"/>
      <c r="M4" s="12"/>
      <c r="N4" s="12"/>
      <c r="O4" s="12"/>
      <c r="P4" s="12"/>
    </row>
    <row r="5" spans="3:16" ht="12.75" customHeight="1">
      <c r="C5" s="13"/>
      <c r="J5" s="13"/>
      <c r="L5" s="13"/>
      <c r="M5" s="13"/>
      <c r="N5" s="13"/>
      <c r="O5" s="13"/>
      <c r="P5" s="13"/>
    </row>
    <row r="6" spans="2:16" ht="12.75" customHeight="1">
      <c r="B6" s="99" t="s">
        <v>51</v>
      </c>
      <c r="C6" s="99"/>
      <c r="D6" s="99"/>
      <c r="E6" s="99"/>
      <c r="F6" s="99"/>
      <c r="G6" s="99"/>
      <c r="H6" s="99"/>
      <c r="I6" s="99"/>
      <c r="J6" s="13"/>
      <c r="K6" s="36"/>
      <c r="L6" s="13"/>
      <c r="M6" s="13"/>
      <c r="N6" s="13"/>
      <c r="O6" s="13"/>
      <c r="P6" s="13"/>
    </row>
    <row r="7" spans="2:16" ht="12.75" customHeight="1">
      <c r="B7" s="15"/>
      <c r="C7" s="16"/>
      <c r="D7" s="15"/>
      <c r="E7" s="15"/>
      <c r="F7" s="15"/>
      <c r="G7" s="15"/>
      <c r="H7" s="15"/>
      <c r="I7" s="15"/>
      <c r="J7" s="16"/>
      <c r="K7" s="15"/>
      <c r="L7" s="16"/>
      <c r="M7" s="16"/>
      <c r="N7" s="16"/>
      <c r="O7" s="16"/>
      <c r="P7" s="16"/>
    </row>
    <row r="8" spans="1:17" s="17" customFormat="1" ht="93.75" customHeight="1">
      <c r="A8" s="92"/>
      <c r="B8" s="39" t="s">
        <v>18</v>
      </c>
      <c r="C8" s="40"/>
      <c r="D8" s="41" t="s">
        <v>96</v>
      </c>
      <c r="E8" s="41"/>
      <c r="F8" s="41" t="s">
        <v>135</v>
      </c>
      <c r="G8" s="41" t="s">
        <v>103</v>
      </c>
      <c r="H8" s="41"/>
      <c r="I8" s="42" t="s">
        <v>97</v>
      </c>
      <c r="J8" s="31"/>
      <c r="K8" s="38" t="s">
        <v>17</v>
      </c>
      <c r="L8" s="31"/>
      <c r="M8" s="37" t="s">
        <v>25</v>
      </c>
      <c r="N8" s="31"/>
      <c r="O8" s="37" t="s">
        <v>26</v>
      </c>
      <c r="P8" s="31"/>
      <c r="Q8" s="38" t="s">
        <v>50</v>
      </c>
    </row>
    <row r="9" spans="1:17" s="18" customFormat="1" ht="12.75" customHeight="1">
      <c r="A9" s="93"/>
      <c r="B9" s="19" t="s">
        <v>3</v>
      </c>
      <c r="C9" s="20"/>
      <c r="D9" s="19" t="s">
        <v>3</v>
      </c>
      <c r="E9" s="19"/>
      <c r="F9" s="19" t="s">
        <v>3</v>
      </c>
      <c r="G9" s="19" t="s">
        <v>3</v>
      </c>
      <c r="H9" s="19"/>
      <c r="I9" s="19" t="s">
        <v>3</v>
      </c>
      <c r="J9" s="20"/>
      <c r="K9" s="19" t="s">
        <v>3</v>
      </c>
      <c r="L9" s="20"/>
      <c r="M9" s="19" t="s">
        <v>3</v>
      </c>
      <c r="N9" s="20"/>
      <c r="O9" s="19" t="s">
        <v>3</v>
      </c>
      <c r="P9" s="20"/>
      <c r="Q9" s="21" t="s">
        <v>3</v>
      </c>
    </row>
    <row r="10" spans="1:16" s="18" customFormat="1" ht="12.75" customHeight="1">
      <c r="A10" s="93"/>
      <c r="C10" s="20"/>
      <c r="J10" s="20"/>
      <c r="L10" s="20"/>
      <c r="M10" s="20"/>
      <c r="N10" s="20"/>
      <c r="O10" s="20"/>
      <c r="P10" s="20"/>
    </row>
    <row r="11" spans="1:17" s="18" customFormat="1" ht="12.75" customHeight="1">
      <c r="A11" s="94" t="s">
        <v>55</v>
      </c>
      <c r="B11" s="23">
        <v>158867</v>
      </c>
      <c r="C11" s="23"/>
      <c r="D11" s="23">
        <v>53511</v>
      </c>
      <c r="E11" s="23"/>
      <c r="F11" s="23">
        <v>0</v>
      </c>
      <c r="G11" s="23">
        <v>3074</v>
      </c>
      <c r="H11" s="23"/>
      <c r="I11" s="23">
        <v>45941</v>
      </c>
      <c r="J11" s="24"/>
      <c r="K11" s="23">
        <v>0</v>
      </c>
      <c r="L11" s="24"/>
      <c r="M11" s="23">
        <v>68635</v>
      </c>
      <c r="N11" s="23"/>
      <c r="O11" s="23">
        <v>7166</v>
      </c>
      <c r="P11" s="23"/>
      <c r="Q11" s="23">
        <f>SUM(B11:O11)</f>
        <v>337194</v>
      </c>
    </row>
    <row r="12" spans="1:17" s="18" customFormat="1" ht="12.75" customHeight="1">
      <c r="A12" s="93" t="s">
        <v>52</v>
      </c>
      <c r="B12" s="23">
        <v>0</v>
      </c>
      <c r="C12" s="23"/>
      <c r="D12" s="23">
        <v>0</v>
      </c>
      <c r="E12" s="23"/>
      <c r="F12" s="23">
        <v>0</v>
      </c>
      <c r="G12" s="23">
        <v>0</v>
      </c>
      <c r="H12" s="23"/>
      <c r="I12" s="23">
        <v>0</v>
      </c>
      <c r="J12" s="24"/>
      <c r="K12" s="23">
        <v>61484</v>
      </c>
      <c r="L12" s="24"/>
      <c r="M12" s="23">
        <v>0</v>
      </c>
      <c r="N12" s="23"/>
      <c r="O12" s="23">
        <v>0</v>
      </c>
      <c r="P12" s="23"/>
      <c r="Q12" s="23">
        <f>SUM(B12:O12)</f>
        <v>61484</v>
      </c>
    </row>
    <row r="13" spans="1:17" s="18" customFormat="1" ht="12.75" customHeight="1">
      <c r="A13" s="93"/>
      <c r="B13" s="23"/>
      <c r="C13" s="23"/>
      <c r="D13" s="23"/>
      <c r="E13" s="23"/>
      <c r="F13" s="23"/>
      <c r="G13" s="23"/>
      <c r="H13" s="23"/>
      <c r="I13" s="23"/>
      <c r="J13" s="24"/>
      <c r="K13" s="23"/>
      <c r="L13" s="24"/>
      <c r="M13" s="23"/>
      <c r="N13" s="23"/>
      <c r="O13" s="23"/>
      <c r="P13" s="23"/>
      <c r="Q13" s="23"/>
    </row>
    <row r="14" spans="1:17" s="18" customFormat="1" ht="12.75" customHeight="1">
      <c r="A14" s="93" t="s">
        <v>53</v>
      </c>
      <c r="B14" s="55">
        <f>SUM(B11:B13)</f>
        <v>158867</v>
      </c>
      <c r="C14" s="55">
        <f aca="true" t="shared" si="0" ref="C14:Q14">SUM(C11:C13)</f>
        <v>0</v>
      </c>
      <c r="D14" s="55">
        <f t="shared" si="0"/>
        <v>53511</v>
      </c>
      <c r="E14" s="55">
        <f t="shared" si="0"/>
        <v>0</v>
      </c>
      <c r="F14" s="55">
        <f t="shared" si="0"/>
        <v>0</v>
      </c>
      <c r="G14" s="55">
        <f t="shared" si="0"/>
        <v>3074</v>
      </c>
      <c r="H14" s="55">
        <f t="shared" si="0"/>
        <v>0</v>
      </c>
      <c r="I14" s="55">
        <f t="shared" si="0"/>
        <v>45941</v>
      </c>
      <c r="J14" s="55">
        <f t="shared" si="0"/>
        <v>0</v>
      </c>
      <c r="K14" s="55">
        <f t="shared" si="0"/>
        <v>61484</v>
      </c>
      <c r="L14" s="55">
        <f t="shared" si="0"/>
        <v>0</v>
      </c>
      <c r="M14" s="55">
        <f t="shared" si="0"/>
        <v>68635</v>
      </c>
      <c r="N14" s="55">
        <f t="shared" si="0"/>
        <v>0</v>
      </c>
      <c r="O14" s="55">
        <f t="shared" si="0"/>
        <v>7166</v>
      </c>
      <c r="P14" s="55">
        <f t="shared" si="0"/>
        <v>0</v>
      </c>
      <c r="Q14" s="55">
        <f t="shared" si="0"/>
        <v>398678</v>
      </c>
    </row>
    <row r="15" spans="1:18" s="18" customFormat="1" ht="12.75" customHeight="1">
      <c r="A15" s="93"/>
      <c r="B15" s="24"/>
      <c r="C15" s="24"/>
      <c r="D15" s="24"/>
      <c r="E15" s="24"/>
      <c r="F15" s="24"/>
      <c r="G15" s="24"/>
      <c r="H15" s="24"/>
      <c r="I15" s="24"/>
      <c r="J15" s="24"/>
      <c r="K15" s="24"/>
      <c r="L15" s="24"/>
      <c r="M15" s="24"/>
      <c r="N15" s="24"/>
      <c r="O15" s="24"/>
      <c r="P15" s="24"/>
      <c r="Q15" s="24"/>
      <c r="R15" s="22"/>
    </row>
    <row r="16" spans="1:17" s="18" customFormat="1" ht="12.75" customHeight="1">
      <c r="A16" s="93" t="s">
        <v>155</v>
      </c>
      <c r="B16" s="23"/>
      <c r="C16" s="23"/>
      <c r="D16" s="23"/>
      <c r="E16" s="23"/>
      <c r="F16" s="23"/>
      <c r="G16" s="23"/>
      <c r="H16" s="23"/>
      <c r="I16" s="23"/>
      <c r="J16" s="24"/>
      <c r="K16" s="23"/>
      <c r="L16" s="24"/>
      <c r="M16" s="23"/>
      <c r="N16" s="23"/>
      <c r="O16" s="23"/>
      <c r="P16" s="23"/>
      <c r="Q16" s="23"/>
    </row>
    <row r="17" spans="1:17" s="18" customFormat="1" ht="12.75" customHeight="1">
      <c r="A17" s="93"/>
      <c r="B17" s="23"/>
      <c r="C17" s="23"/>
      <c r="D17" s="23"/>
      <c r="E17" s="23"/>
      <c r="F17" s="23"/>
      <c r="G17" s="23"/>
      <c r="H17" s="23"/>
      <c r="I17" s="23"/>
      <c r="J17" s="24"/>
      <c r="K17" s="23"/>
      <c r="L17" s="24"/>
      <c r="M17" s="23"/>
      <c r="N17" s="23"/>
      <c r="O17" s="23"/>
      <c r="P17" s="23"/>
      <c r="Q17" s="23"/>
    </row>
    <row r="18" spans="1:17" s="18" customFormat="1" ht="12.75" customHeight="1">
      <c r="A18" s="93" t="s">
        <v>54</v>
      </c>
      <c r="B18" s="25">
        <v>0</v>
      </c>
      <c r="C18" s="26"/>
      <c r="D18" s="26">
        <v>0</v>
      </c>
      <c r="E18" s="26"/>
      <c r="F18" s="26">
        <v>0</v>
      </c>
      <c r="G18" s="26">
        <v>-5319</v>
      </c>
      <c r="H18" s="26"/>
      <c r="I18" s="27">
        <v>0</v>
      </c>
      <c r="J18" s="24"/>
      <c r="K18" s="43">
        <v>-928</v>
      </c>
      <c r="L18" s="24"/>
      <c r="M18" s="43">
        <v>0</v>
      </c>
      <c r="O18" s="43">
        <v>0</v>
      </c>
      <c r="P18" s="23"/>
      <c r="Q18" s="43">
        <f>SUM(B18:O18)</f>
        <v>-6247</v>
      </c>
    </row>
    <row r="19" spans="1:17" s="18" customFormat="1" ht="12.75" customHeight="1">
      <c r="A19" s="93" t="s">
        <v>118</v>
      </c>
      <c r="B19" s="23">
        <f>SUM(B18)</f>
        <v>0</v>
      </c>
      <c r="C19" s="23">
        <f aca="true" t="shared" si="1" ref="C19:Q19">SUM(C18)</f>
        <v>0</v>
      </c>
      <c r="D19" s="23">
        <f t="shared" si="1"/>
        <v>0</v>
      </c>
      <c r="E19" s="23">
        <f t="shared" si="1"/>
        <v>0</v>
      </c>
      <c r="F19" s="23">
        <f t="shared" si="1"/>
        <v>0</v>
      </c>
      <c r="G19" s="23">
        <f t="shared" si="1"/>
        <v>-5319</v>
      </c>
      <c r="H19" s="23">
        <f t="shared" si="1"/>
        <v>0</v>
      </c>
      <c r="I19" s="23">
        <f t="shared" si="1"/>
        <v>0</v>
      </c>
      <c r="J19" s="23">
        <f t="shared" si="1"/>
        <v>0</v>
      </c>
      <c r="K19" s="23">
        <f t="shared" si="1"/>
        <v>-928</v>
      </c>
      <c r="L19" s="23">
        <f t="shared" si="1"/>
        <v>0</v>
      </c>
      <c r="M19" s="23">
        <f t="shared" si="1"/>
        <v>0</v>
      </c>
      <c r="N19" s="23">
        <f t="shared" si="1"/>
        <v>0</v>
      </c>
      <c r="O19" s="23">
        <f t="shared" si="1"/>
        <v>0</v>
      </c>
      <c r="P19" s="23">
        <f t="shared" si="1"/>
        <v>0</v>
      </c>
      <c r="Q19" s="23">
        <f t="shared" si="1"/>
        <v>-6247</v>
      </c>
    </row>
    <row r="20" spans="1:17" s="18" customFormat="1" ht="12.75" customHeight="1">
      <c r="A20" s="93"/>
      <c r="B20" s="23"/>
      <c r="C20" s="23"/>
      <c r="D20" s="23"/>
      <c r="E20" s="23"/>
      <c r="F20" s="23"/>
      <c r="G20" s="23"/>
      <c r="H20" s="23"/>
      <c r="I20" s="23"/>
      <c r="J20" s="24"/>
      <c r="K20" s="23"/>
      <c r="L20" s="24"/>
      <c r="M20" s="23"/>
      <c r="N20" s="23"/>
      <c r="O20" s="23"/>
      <c r="P20" s="23"/>
      <c r="Q20" s="23"/>
    </row>
    <row r="21" spans="1:17" s="18" customFormat="1" ht="12.75" customHeight="1">
      <c r="A21" s="93" t="s">
        <v>116</v>
      </c>
      <c r="B21" s="25">
        <v>0</v>
      </c>
      <c r="C21" s="26"/>
      <c r="D21" s="26">
        <v>0</v>
      </c>
      <c r="E21" s="26"/>
      <c r="F21" s="26">
        <v>0</v>
      </c>
      <c r="G21" s="26">
        <v>0</v>
      </c>
      <c r="H21" s="26"/>
      <c r="I21" s="27">
        <f>PL!G28</f>
        <v>70040</v>
      </c>
      <c r="J21" s="24"/>
      <c r="K21" s="43">
        <f>PL!G30</f>
        <v>6447</v>
      </c>
      <c r="L21" s="24"/>
      <c r="M21" s="43">
        <v>0</v>
      </c>
      <c r="N21" s="23"/>
      <c r="O21" s="43">
        <v>0</v>
      </c>
      <c r="P21" s="23"/>
      <c r="Q21" s="43">
        <f>SUM(B21:O21)</f>
        <v>76487</v>
      </c>
    </row>
    <row r="22" spans="1:17" s="18" customFormat="1" ht="12.75" customHeight="1">
      <c r="A22" s="93" t="s">
        <v>129</v>
      </c>
      <c r="B22" s="23">
        <f>SUM(B21)</f>
        <v>0</v>
      </c>
      <c r="C22" s="23"/>
      <c r="D22" s="23">
        <f aca="true" t="shared" si="2" ref="D22:Q22">SUM(D21)</f>
        <v>0</v>
      </c>
      <c r="E22" s="23">
        <f t="shared" si="2"/>
        <v>0</v>
      </c>
      <c r="F22" s="23">
        <f t="shared" si="2"/>
        <v>0</v>
      </c>
      <c r="G22" s="23">
        <f t="shared" si="2"/>
        <v>0</v>
      </c>
      <c r="H22" s="23">
        <f t="shared" si="2"/>
        <v>0</v>
      </c>
      <c r="I22" s="23">
        <f t="shared" si="2"/>
        <v>70040</v>
      </c>
      <c r="J22" s="23">
        <f t="shared" si="2"/>
        <v>0</v>
      </c>
      <c r="K22" s="23">
        <f t="shared" si="2"/>
        <v>6447</v>
      </c>
      <c r="L22" s="23">
        <f t="shared" si="2"/>
        <v>0</v>
      </c>
      <c r="M22" s="23">
        <f t="shared" si="2"/>
        <v>0</v>
      </c>
      <c r="N22" s="23">
        <f t="shared" si="2"/>
        <v>0</v>
      </c>
      <c r="O22" s="23">
        <f t="shared" si="2"/>
        <v>0</v>
      </c>
      <c r="P22" s="23">
        <f t="shared" si="2"/>
        <v>0</v>
      </c>
      <c r="Q22" s="23">
        <f t="shared" si="2"/>
        <v>76487</v>
      </c>
    </row>
    <row r="23" spans="1:17" s="18" customFormat="1" ht="12.75" customHeight="1">
      <c r="A23" s="93"/>
      <c r="B23" s="23"/>
      <c r="C23" s="23"/>
      <c r="D23" s="23"/>
      <c r="E23" s="23"/>
      <c r="F23" s="23"/>
      <c r="G23" s="23"/>
      <c r="H23" s="23"/>
      <c r="I23" s="23"/>
      <c r="J23" s="24"/>
      <c r="K23" s="23"/>
      <c r="L23" s="24"/>
      <c r="M23" s="23"/>
      <c r="N23" s="23"/>
      <c r="O23" s="23"/>
      <c r="P23" s="23"/>
      <c r="Q23" s="23"/>
    </row>
    <row r="24" spans="1:17" s="18" customFormat="1" ht="12.75" customHeight="1">
      <c r="A24" s="93" t="s">
        <v>108</v>
      </c>
      <c r="B24" s="23">
        <v>35144</v>
      </c>
      <c r="C24" s="23"/>
      <c r="D24" s="23">
        <f>-B24</f>
        <v>-35144</v>
      </c>
      <c r="E24" s="23"/>
      <c r="F24" s="23">
        <v>0</v>
      </c>
      <c r="G24" s="23">
        <v>0</v>
      </c>
      <c r="H24" s="23"/>
      <c r="I24" s="23">
        <v>0</v>
      </c>
      <c r="J24" s="24"/>
      <c r="K24" s="23">
        <v>0</v>
      </c>
      <c r="L24" s="24"/>
      <c r="M24" s="23">
        <v>0</v>
      </c>
      <c r="N24" s="23"/>
      <c r="O24" s="23">
        <v>0</v>
      </c>
      <c r="P24" s="23"/>
      <c r="Q24" s="23">
        <f>SUM(B24:O24)</f>
        <v>0</v>
      </c>
    </row>
    <row r="25" spans="1:17" s="18" customFormat="1" ht="12.75" customHeight="1">
      <c r="A25" s="93"/>
      <c r="B25" s="23"/>
      <c r="C25" s="23"/>
      <c r="D25" s="23"/>
      <c r="E25" s="23"/>
      <c r="F25" s="23"/>
      <c r="G25" s="23"/>
      <c r="H25" s="23"/>
      <c r="I25" s="23"/>
      <c r="J25" s="24"/>
      <c r="K25" s="23"/>
      <c r="L25" s="24"/>
      <c r="M25" s="23"/>
      <c r="N25" s="23"/>
      <c r="O25" s="23"/>
      <c r="P25" s="23"/>
      <c r="Q25" s="23"/>
    </row>
    <row r="26" spans="1:17" s="18" customFormat="1" ht="12.75" customHeight="1">
      <c r="A26" s="34" t="s">
        <v>156</v>
      </c>
      <c r="B26" s="23">
        <v>0</v>
      </c>
      <c r="C26" s="23"/>
      <c r="D26" s="23">
        <v>0</v>
      </c>
      <c r="E26" s="23"/>
      <c r="F26" s="23">
        <v>0</v>
      </c>
      <c r="G26" s="23">
        <v>0</v>
      </c>
      <c r="H26" s="23"/>
      <c r="I26" s="23">
        <v>0</v>
      </c>
      <c r="J26" s="24"/>
      <c r="K26" s="23">
        <v>-277</v>
      </c>
      <c r="L26" s="24"/>
      <c r="M26" s="23">
        <v>0</v>
      </c>
      <c r="N26" s="23"/>
      <c r="O26" s="23">
        <v>0</v>
      </c>
      <c r="P26" s="23"/>
      <c r="Q26" s="23">
        <f>SUM(B26:O26)</f>
        <v>-277</v>
      </c>
    </row>
    <row r="27" spans="1:17" s="18" customFormat="1" ht="12.75" customHeight="1">
      <c r="A27" s="93"/>
      <c r="B27" s="23"/>
      <c r="C27" s="23"/>
      <c r="D27" s="23"/>
      <c r="E27" s="23"/>
      <c r="F27" s="23"/>
      <c r="G27" s="23"/>
      <c r="H27" s="23"/>
      <c r="I27" s="23"/>
      <c r="J27" s="24"/>
      <c r="K27" s="23"/>
      <c r="L27" s="24"/>
      <c r="M27" s="23"/>
      <c r="N27" s="23"/>
      <c r="O27" s="23"/>
      <c r="P27" s="23"/>
      <c r="Q27" s="23"/>
    </row>
    <row r="28" spans="1:17" s="18" customFormat="1" ht="12.75" customHeight="1">
      <c r="A28" s="93" t="s">
        <v>104</v>
      </c>
      <c r="B28" s="23">
        <v>0</v>
      </c>
      <c r="C28" s="23"/>
      <c r="D28" s="23">
        <v>0</v>
      </c>
      <c r="E28" s="23"/>
      <c r="F28" s="23">
        <v>0</v>
      </c>
      <c r="G28" s="23">
        <v>0</v>
      </c>
      <c r="H28" s="23"/>
      <c r="I28" s="23">
        <v>0</v>
      </c>
      <c r="J28" s="24"/>
      <c r="K28" s="23">
        <v>-35493</v>
      </c>
      <c r="L28" s="24"/>
      <c r="M28" s="23">
        <v>0</v>
      </c>
      <c r="N28" s="23"/>
      <c r="O28" s="23">
        <v>0</v>
      </c>
      <c r="P28" s="23"/>
      <c r="Q28" s="23">
        <f>SUM(B28:O28)</f>
        <v>-35493</v>
      </c>
    </row>
    <row r="29" spans="1:17" s="18" customFormat="1" ht="12.75" customHeight="1">
      <c r="A29" s="93" t="s">
        <v>57</v>
      </c>
      <c r="B29" s="23"/>
      <c r="C29" s="23"/>
      <c r="D29" s="23"/>
      <c r="E29" s="23"/>
      <c r="F29" s="23"/>
      <c r="G29" s="23"/>
      <c r="H29" s="23"/>
      <c r="I29" s="23"/>
      <c r="J29" s="24"/>
      <c r="K29" s="23"/>
      <c r="L29" s="24"/>
      <c r="M29" s="23"/>
      <c r="N29" s="23"/>
      <c r="O29" s="23"/>
      <c r="P29" s="23"/>
      <c r="Q29" s="23"/>
    </row>
    <row r="30" spans="1:17" s="18" customFormat="1" ht="12.75" customHeight="1">
      <c r="A30" s="93"/>
      <c r="B30" s="23"/>
      <c r="C30" s="23"/>
      <c r="D30" s="23"/>
      <c r="E30" s="23"/>
      <c r="F30" s="23"/>
      <c r="G30" s="23"/>
      <c r="H30" s="23"/>
      <c r="I30" s="23"/>
      <c r="J30" s="24"/>
      <c r="K30" s="23"/>
      <c r="L30" s="24"/>
      <c r="M30" s="23"/>
      <c r="N30" s="23"/>
      <c r="O30" s="23"/>
      <c r="P30" s="23"/>
      <c r="Q30" s="23"/>
    </row>
    <row r="31" spans="1:17" s="18" customFormat="1" ht="12.75" customHeight="1">
      <c r="A31" s="93" t="s">
        <v>59</v>
      </c>
      <c r="B31" s="23"/>
      <c r="C31" s="23"/>
      <c r="D31" s="23"/>
      <c r="E31" s="23"/>
      <c r="F31" s="23"/>
      <c r="G31" s="23"/>
      <c r="H31" s="23"/>
      <c r="I31" s="23"/>
      <c r="J31" s="24"/>
      <c r="K31" s="23"/>
      <c r="L31" s="24"/>
      <c r="M31" s="23"/>
      <c r="N31" s="23"/>
      <c r="O31" s="23"/>
      <c r="P31" s="23"/>
      <c r="Q31" s="23"/>
    </row>
    <row r="32" spans="1:20" s="18" customFormat="1" ht="12.75" customHeight="1">
      <c r="A32" s="93" t="s">
        <v>61</v>
      </c>
      <c r="B32" s="23">
        <v>8499</v>
      </c>
      <c r="C32" s="23"/>
      <c r="D32" s="23">
        <v>4250</v>
      </c>
      <c r="E32" s="23"/>
      <c r="F32" s="23">
        <v>0</v>
      </c>
      <c r="G32" s="23">
        <v>0</v>
      </c>
      <c r="H32" s="23"/>
      <c r="I32" s="23">
        <v>0</v>
      </c>
      <c r="J32" s="24"/>
      <c r="K32" s="23">
        <v>0</v>
      </c>
      <c r="L32" s="24"/>
      <c r="M32" s="23">
        <v>-11558</v>
      </c>
      <c r="N32" s="23"/>
      <c r="O32" s="23">
        <v>0</v>
      </c>
      <c r="P32" s="23"/>
      <c r="Q32" s="23">
        <f>SUM(B32:O32)</f>
        <v>1191</v>
      </c>
      <c r="S32" s="44"/>
      <c r="T32" s="44"/>
    </row>
    <row r="33" spans="1:19" s="18" customFormat="1" ht="12.75" customHeight="1">
      <c r="A33" s="93" t="s">
        <v>60</v>
      </c>
      <c r="B33" s="23">
        <v>8698</v>
      </c>
      <c r="C33" s="23"/>
      <c r="D33" s="23">
        <v>4263</v>
      </c>
      <c r="E33" s="23"/>
      <c r="F33" s="23">
        <v>0</v>
      </c>
      <c r="G33" s="23">
        <v>0</v>
      </c>
      <c r="H33" s="23"/>
      <c r="I33" s="23">
        <v>0</v>
      </c>
      <c r="J33" s="24"/>
      <c r="K33" s="23">
        <v>0</v>
      </c>
      <c r="L33" s="24"/>
      <c r="M33" s="23">
        <v>0</v>
      </c>
      <c r="N33" s="23"/>
      <c r="O33" s="23">
        <v>-813</v>
      </c>
      <c r="P33" s="23"/>
      <c r="Q33" s="23">
        <f>SUM(B33:O33)</f>
        <v>12148</v>
      </c>
      <c r="S33" s="44"/>
    </row>
    <row r="34" spans="1:19" s="18" customFormat="1" ht="12.75" customHeight="1">
      <c r="A34" s="93"/>
      <c r="B34" s="23"/>
      <c r="C34" s="23"/>
      <c r="D34" s="23"/>
      <c r="E34" s="23"/>
      <c r="F34" s="23"/>
      <c r="G34" s="23"/>
      <c r="H34" s="23"/>
      <c r="I34" s="23"/>
      <c r="J34" s="24"/>
      <c r="K34" s="23"/>
      <c r="L34" s="24"/>
      <c r="M34" s="23"/>
      <c r="N34" s="23"/>
      <c r="O34" s="23"/>
      <c r="P34" s="23"/>
      <c r="Q34" s="23"/>
      <c r="S34" s="44"/>
    </row>
    <row r="35" spans="1:19" s="18" customFormat="1" ht="12.75" customHeight="1">
      <c r="A35" s="93" t="s">
        <v>58</v>
      </c>
      <c r="B35" s="23">
        <v>0</v>
      </c>
      <c r="C35" s="23"/>
      <c r="D35" s="23">
        <v>0</v>
      </c>
      <c r="E35" s="23"/>
      <c r="F35" s="23">
        <v>0</v>
      </c>
      <c r="G35" s="23">
        <v>0</v>
      </c>
      <c r="H35" s="23"/>
      <c r="I35" s="23">
        <v>-19093</v>
      </c>
      <c r="J35" s="24"/>
      <c r="K35" s="23">
        <v>-5610</v>
      </c>
      <c r="L35" s="24"/>
      <c r="M35" s="23">
        <v>0</v>
      </c>
      <c r="N35" s="23"/>
      <c r="O35" s="23">
        <v>0</v>
      </c>
      <c r="P35" s="23"/>
      <c r="Q35" s="23">
        <f>SUM(B35:O35)</f>
        <v>-24703</v>
      </c>
      <c r="S35" s="44"/>
    </row>
    <row r="36" spans="1:19" s="18" customFormat="1" ht="12.75" customHeight="1">
      <c r="A36" s="93"/>
      <c r="B36" s="23"/>
      <c r="C36" s="23"/>
      <c r="D36" s="23"/>
      <c r="E36" s="23"/>
      <c r="F36" s="23"/>
      <c r="G36" s="23"/>
      <c r="H36" s="23"/>
      <c r="I36" s="23"/>
      <c r="J36" s="24"/>
      <c r="K36" s="23"/>
      <c r="L36" s="24"/>
      <c r="M36" s="23"/>
      <c r="N36" s="23"/>
      <c r="O36" s="23"/>
      <c r="P36" s="23"/>
      <c r="Q36" s="23"/>
      <c r="S36" s="44"/>
    </row>
    <row r="37" spans="1:21" s="18" customFormat="1" ht="12.75" customHeight="1" thickBot="1">
      <c r="A37" s="94" t="s">
        <v>144</v>
      </c>
      <c r="B37" s="56">
        <f>SUM(B22:B36)+B19+B14</f>
        <v>211208</v>
      </c>
      <c r="C37" s="56">
        <f aca="true" t="shared" si="3" ref="C37:Q37">SUM(C22:C36)+C19+C14</f>
        <v>0</v>
      </c>
      <c r="D37" s="56">
        <f t="shared" si="3"/>
        <v>26880</v>
      </c>
      <c r="E37" s="56">
        <f t="shared" si="3"/>
        <v>0</v>
      </c>
      <c r="F37" s="56">
        <f t="shared" si="3"/>
        <v>0</v>
      </c>
      <c r="G37" s="56">
        <f t="shared" si="3"/>
        <v>-2245</v>
      </c>
      <c r="H37" s="56">
        <f t="shared" si="3"/>
        <v>0</v>
      </c>
      <c r="I37" s="56">
        <f t="shared" si="3"/>
        <v>96888</v>
      </c>
      <c r="J37" s="56">
        <f t="shared" si="3"/>
        <v>0</v>
      </c>
      <c r="K37" s="56">
        <f t="shared" si="3"/>
        <v>25623</v>
      </c>
      <c r="L37" s="56">
        <f t="shared" si="3"/>
        <v>0</v>
      </c>
      <c r="M37" s="56">
        <f t="shared" si="3"/>
        <v>57077</v>
      </c>
      <c r="N37" s="56">
        <f t="shared" si="3"/>
        <v>0</v>
      </c>
      <c r="O37" s="56">
        <f t="shared" si="3"/>
        <v>6353</v>
      </c>
      <c r="P37" s="56">
        <f t="shared" si="3"/>
        <v>0</v>
      </c>
      <c r="Q37" s="56">
        <f t="shared" si="3"/>
        <v>421784</v>
      </c>
      <c r="R37" s="44">
        <f>Q37-'BS'!F43</f>
        <v>0</v>
      </c>
      <c r="S37" s="44"/>
      <c r="T37" s="44"/>
      <c r="U37" s="44"/>
    </row>
    <row r="38" spans="1:19" s="18" customFormat="1" ht="12.75" customHeight="1" thickTop="1">
      <c r="A38" s="93"/>
      <c r="B38" s="28"/>
      <c r="C38" s="29"/>
      <c r="D38" s="28"/>
      <c r="E38" s="28"/>
      <c r="F38" s="28"/>
      <c r="G38" s="28"/>
      <c r="H38" s="28"/>
      <c r="I38" s="28"/>
      <c r="J38" s="29"/>
      <c r="K38" s="28"/>
      <c r="L38" s="29"/>
      <c r="M38" s="29"/>
      <c r="N38" s="29"/>
      <c r="O38" s="29"/>
      <c r="P38" s="29"/>
      <c r="Q38" s="28"/>
      <c r="S38" s="44"/>
    </row>
    <row r="39" spans="1:19" s="18" customFormat="1" ht="12.75" customHeight="1">
      <c r="A39" s="93"/>
      <c r="B39" s="28"/>
      <c r="C39" s="29"/>
      <c r="D39" s="28"/>
      <c r="E39" s="28"/>
      <c r="F39" s="28"/>
      <c r="G39" s="28"/>
      <c r="H39" s="28"/>
      <c r="I39" s="28"/>
      <c r="J39" s="29"/>
      <c r="K39" s="28"/>
      <c r="L39" s="29"/>
      <c r="M39" s="29"/>
      <c r="N39" s="29"/>
      <c r="O39" s="29"/>
      <c r="P39" s="29"/>
      <c r="Q39" s="28"/>
      <c r="S39" s="44"/>
    </row>
    <row r="40" spans="1:17" s="18" customFormat="1" ht="12.75" customHeight="1">
      <c r="A40" s="94" t="s">
        <v>56</v>
      </c>
      <c r="B40" s="23">
        <v>35000</v>
      </c>
      <c r="C40" s="23"/>
      <c r="D40" s="23">
        <v>0</v>
      </c>
      <c r="E40" s="23"/>
      <c r="F40" s="23">
        <v>356</v>
      </c>
      <c r="G40" s="23">
        <v>0</v>
      </c>
      <c r="H40" s="23"/>
      <c r="I40" s="23">
        <v>16114</v>
      </c>
      <c r="J40" s="24"/>
      <c r="K40" s="23">
        <v>0</v>
      </c>
      <c r="L40" s="24"/>
      <c r="M40" s="23">
        <v>0</v>
      </c>
      <c r="N40" s="23"/>
      <c r="O40" s="23">
        <v>0</v>
      </c>
      <c r="P40" s="23"/>
      <c r="Q40" s="23">
        <f>SUM(B40:O40)</f>
        <v>51470</v>
      </c>
    </row>
    <row r="41" spans="1:17" s="18" customFormat="1" ht="12.75" customHeight="1">
      <c r="A41" s="93" t="s">
        <v>52</v>
      </c>
      <c r="B41" s="23">
        <v>0</v>
      </c>
      <c r="C41" s="23"/>
      <c r="D41" s="23">
        <v>0</v>
      </c>
      <c r="E41" s="23"/>
      <c r="F41" s="23">
        <v>0</v>
      </c>
      <c r="G41" s="23">
        <v>0</v>
      </c>
      <c r="H41" s="23"/>
      <c r="I41" s="23">
        <v>0</v>
      </c>
      <c r="J41" s="24"/>
      <c r="K41" s="23">
        <v>69</v>
      </c>
      <c r="L41" s="24"/>
      <c r="M41" s="23">
        <v>0</v>
      </c>
      <c r="N41" s="23"/>
      <c r="O41" s="23">
        <v>0</v>
      </c>
      <c r="P41" s="23"/>
      <c r="Q41" s="23">
        <f>SUM(B41:O41)</f>
        <v>69</v>
      </c>
    </row>
    <row r="42" spans="1:17" s="18" customFormat="1" ht="12.75" customHeight="1">
      <c r="A42" s="93"/>
      <c r="B42" s="23"/>
      <c r="C42" s="23"/>
      <c r="D42" s="23"/>
      <c r="E42" s="23"/>
      <c r="F42" s="23"/>
      <c r="G42" s="23"/>
      <c r="H42" s="23"/>
      <c r="I42" s="23"/>
      <c r="J42" s="24"/>
      <c r="K42" s="23"/>
      <c r="L42" s="24"/>
      <c r="M42" s="23"/>
      <c r="N42" s="23"/>
      <c r="O42" s="23"/>
      <c r="P42" s="23"/>
      <c r="Q42" s="23"/>
    </row>
    <row r="43" spans="1:17" s="18" customFormat="1" ht="12.75" customHeight="1">
      <c r="A43" s="93" t="s">
        <v>53</v>
      </c>
      <c r="B43" s="55">
        <f>SUM(B40:B42)</f>
        <v>35000</v>
      </c>
      <c r="C43" s="55"/>
      <c r="D43" s="55">
        <f>SUM(D40:D42)</f>
        <v>0</v>
      </c>
      <c r="E43" s="55"/>
      <c r="F43" s="55">
        <f>SUM(F40:F42)</f>
        <v>356</v>
      </c>
      <c r="G43" s="55">
        <f>SUM(G40:G42)</f>
        <v>0</v>
      </c>
      <c r="H43" s="55">
        <v>0</v>
      </c>
      <c r="I43" s="55">
        <f>SUM(I40:I42)</f>
        <v>16114</v>
      </c>
      <c r="J43" s="24">
        <v>0</v>
      </c>
      <c r="K43" s="55">
        <f>SUM(K40:K42)</f>
        <v>69</v>
      </c>
      <c r="L43" s="24"/>
      <c r="M43" s="55">
        <f>SUM(M40:M42)</f>
        <v>0</v>
      </c>
      <c r="N43" s="23"/>
      <c r="O43" s="55">
        <f>SUM(O40:O42)</f>
        <v>0</v>
      </c>
      <c r="P43" s="23"/>
      <c r="Q43" s="55">
        <f>SUM(Q40:Q42)</f>
        <v>51539</v>
      </c>
    </row>
    <row r="44" spans="1:17" s="18" customFormat="1" ht="12.75" customHeight="1">
      <c r="A44" s="93"/>
      <c r="B44" s="24"/>
      <c r="C44" s="24"/>
      <c r="D44" s="24"/>
      <c r="E44" s="24"/>
      <c r="F44" s="24"/>
      <c r="G44" s="24"/>
      <c r="H44" s="24"/>
      <c r="I44" s="24"/>
      <c r="J44" s="24"/>
      <c r="K44" s="24"/>
      <c r="L44" s="24"/>
      <c r="M44" s="24"/>
      <c r="N44" s="24"/>
      <c r="O44" s="24"/>
      <c r="P44" s="24"/>
      <c r="Q44" s="24"/>
    </row>
    <row r="45" spans="1:17" s="18" customFormat="1" ht="12.75" customHeight="1">
      <c r="A45" s="93" t="s">
        <v>157</v>
      </c>
      <c r="B45" s="23"/>
      <c r="C45" s="23"/>
      <c r="D45" s="23"/>
      <c r="E45" s="23"/>
      <c r="F45" s="23"/>
      <c r="G45" s="23"/>
      <c r="H45" s="23"/>
      <c r="I45" s="23"/>
      <c r="J45" s="24"/>
      <c r="K45" s="23"/>
      <c r="L45" s="24"/>
      <c r="M45" s="23"/>
      <c r="N45" s="23"/>
      <c r="O45" s="23"/>
      <c r="P45" s="23"/>
      <c r="Q45" s="23"/>
    </row>
    <row r="46" spans="1:17" s="18" customFormat="1" ht="12.75" customHeight="1">
      <c r="A46" s="93"/>
      <c r="B46" s="23"/>
      <c r="C46" s="23"/>
      <c r="D46" s="23"/>
      <c r="E46" s="23"/>
      <c r="F46" s="23"/>
      <c r="G46" s="23"/>
      <c r="H46" s="23"/>
      <c r="I46" s="23"/>
      <c r="J46" s="24"/>
      <c r="K46" s="23"/>
      <c r="L46" s="24"/>
      <c r="M46" s="23"/>
      <c r="N46" s="23"/>
      <c r="O46" s="23"/>
      <c r="P46" s="23"/>
      <c r="Q46" s="23"/>
    </row>
    <row r="47" spans="1:17" s="18" customFormat="1" ht="12.75" customHeight="1">
      <c r="A47" s="93" t="s">
        <v>54</v>
      </c>
      <c r="B47" s="25">
        <v>0</v>
      </c>
      <c r="C47" s="26"/>
      <c r="D47" s="26">
        <v>0</v>
      </c>
      <c r="E47" s="26"/>
      <c r="F47" s="26">
        <v>0</v>
      </c>
      <c r="G47" s="26">
        <v>2060</v>
      </c>
      <c r="H47" s="26"/>
      <c r="I47" s="27">
        <v>0</v>
      </c>
      <c r="J47" s="24"/>
      <c r="K47" s="43">
        <v>727</v>
      </c>
      <c r="L47" s="24"/>
      <c r="M47" s="43">
        <v>0</v>
      </c>
      <c r="O47" s="43">
        <v>0</v>
      </c>
      <c r="P47" s="23"/>
      <c r="Q47" s="43">
        <f>SUM(B47:O47)</f>
        <v>2787</v>
      </c>
    </row>
    <row r="48" spans="1:17" s="18" customFormat="1" ht="12.75" customHeight="1">
      <c r="A48" s="93" t="s">
        <v>158</v>
      </c>
      <c r="B48" s="23">
        <f>SUM(B47)</f>
        <v>0</v>
      </c>
      <c r="C48" s="23"/>
      <c r="D48" s="23">
        <f>SUM(D47)</f>
        <v>0</v>
      </c>
      <c r="E48" s="23"/>
      <c r="F48" s="23">
        <f>SUM(F47)</f>
        <v>0</v>
      </c>
      <c r="G48" s="23">
        <f>SUM(G47)</f>
        <v>2060</v>
      </c>
      <c r="H48" s="23"/>
      <c r="I48" s="23">
        <f>SUM(I47)</f>
        <v>0</v>
      </c>
      <c r="J48" s="24"/>
      <c r="K48" s="23">
        <f>SUM(K47)</f>
        <v>727</v>
      </c>
      <c r="L48" s="24"/>
      <c r="M48" s="23">
        <f>SUM(M47)</f>
        <v>0</v>
      </c>
      <c r="N48" s="23"/>
      <c r="O48" s="23">
        <f>SUM(O47)</f>
        <v>0</v>
      </c>
      <c r="P48" s="23"/>
      <c r="Q48" s="23">
        <f>SUM(Q47)</f>
        <v>2787</v>
      </c>
    </row>
    <row r="49" spans="1:17" s="18" customFormat="1" ht="12.75" customHeight="1">
      <c r="A49" s="93"/>
      <c r="B49" s="23"/>
      <c r="C49" s="23"/>
      <c r="D49" s="23"/>
      <c r="E49" s="23"/>
      <c r="F49" s="23"/>
      <c r="G49" s="23"/>
      <c r="H49" s="23"/>
      <c r="I49" s="23"/>
      <c r="J49" s="24"/>
      <c r="K49" s="23"/>
      <c r="L49" s="24"/>
      <c r="M49" s="23"/>
      <c r="N49" s="23"/>
      <c r="O49" s="23"/>
      <c r="P49" s="23"/>
      <c r="Q49" s="23"/>
    </row>
    <row r="50" spans="1:17" s="18" customFormat="1" ht="12.75" customHeight="1">
      <c r="A50" s="93" t="s">
        <v>116</v>
      </c>
      <c r="B50" s="25">
        <v>0</v>
      </c>
      <c r="C50" s="26"/>
      <c r="D50" s="26">
        <v>0</v>
      </c>
      <c r="E50" s="26"/>
      <c r="F50" s="26">
        <v>0</v>
      </c>
      <c r="G50" s="26">
        <v>0</v>
      </c>
      <c r="H50" s="26"/>
      <c r="I50" s="27">
        <v>52681</v>
      </c>
      <c r="J50" s="24"/>
      <c r="K50" s="43">
        <f>PL!H30</f>
        <v>8553</v>
      </c>
      <c r="L50" s="24"/>
      <c r="M50" s="43">
        <v>0</v>
      </c>
      <c r="N50" s="23"/>
      <c r="O50" s="43">
        <v>0</v>
      </c>
      <c r="P50" s="23"/>
      <c r="Q50" s="43">
        <f>SUM(B50:O50)</f>
        <v>61234</v>
      </c>
    </row>
    <row r="51" spans="1:17" s="18" customFormat="1" ht="12.75" customHeight="1">
      <c r="A51" s="93" t="s">
        <v>129</v>
      </c>
      <c r="B51" s="23">
        <f>SUM(B50)</f>
        <v>0</v>
      </c>
      <c r="C51" s="23"/>
      <c r="D51" s="23">
        <f>SUM(D50)</f>
        <v>0</v>
      </c>
      <c r="E51" s="23"/>
      <c r="F51" s="23">
        <f>SUM(F50)</f>
        <v>0</v>
      </c>
      <c r="G51" s="23">
        <f>SUM(G50)</f>
        <v>0</v>
      </c>
      <c r="H51" s="23"/>
      <c r="I51" s="23">
        <f>SUM(I50)</f>
        <v>52681</v>
      </c>
      <c r="J51" s="24"/>
      <c r="K51" s="23">
        <f>SUM(K50)</f>
        <v>8553</v>
      </c>
      <c r="L51" s="24"/>
      <c r="M51" s="23">
        <f>SUM(M50)</f>
        <v>0</v>
      </c>
      <c r="N51" s="23"/>
      <c r="O51" s="23">
        <f>SUM(O50)</f>
        <v>0</v>
      </c>
      <c r="P51" s="23"/>
      <c r="Q51" s="23">
        <f>SUM(Q50)</f>
        <v>61234</v>
      </c>
    </row>
    <row r="52" spans="1:17" s="18" customFormat="1" ht="12.75" customHeight="1">
      <c r="A52" s="93"/>
      <c r="B52" s="23"/>
      <c r="C52" s="23"/>
      <c r="D52" s="23"/>
      <c r="E52" s="23"/>
      <c r="F52" s="23"/>
      <c r="G52" s="23"/>
      <c r="H52" s="23"/>
      <c r="I52" s="23"/>
      <c r="J52" s="24"/>
      <c r="K52" s="23"/>
      <c r="L52" s="24"/>
      <c r="M52" s="23"/>
      <c r="N52" s="23"/>
      <c r="O52" s="23"/>
      <c r="P52" s="23"/>
      <c r="Q52" s="23"/>
    </row>
    <row r="53" spans="1:17" s="18" customFormat="1" ht="12.75" customHeight="1">
      <c r="A53" s="93" t="s">
        <v>108</v>
      </c>
      <c r="B53" s="23">
        <v>11667</v>
      </c>
      <c r="C53" s="23"/>
      <c r="D53" s="23">
        <v>0</v>
      </c>
      <c r="E53" s="23"/>
      <c r="F53" s="23">
        <v>0</v>
      </c>
      <c r="G53" s="23">
        <v>0</v>
      </c>
      <c r="H53" s="23"/>
      <c r="I53" s="23">
        <v>-11667</v>
      </c>
      <c r="J53" s="24"/>
      <c r="K53" s="23">
        <v>0</v>
      </c>
      <c r="L53" s="24"/>
      <c r="M53" s="23">
        <v>0</v>
      </c>
      <c r="N53" s="23"/>
      <c r="O53" s="23">
        <v>0</v>
      </c>
      <c r="P53" s="23"/>
      <c r="Q53" s="23">
        <f>SUM(B53:O53)</f>
        <v>0</v>
      </c>
    </row>
    <row r="54" spans="1:17" s="18" customFormat="1" ht="12.75" customHeight="1">
      <c r="A54" s="93"/>
      <c r="B54" s="23"/>
      <c r="C54" s="23"/>
      <c r="D54" s="23"/>
      <c r="E54" s="23"/>
      <c r="F54" s="23"/>
      <c r="G54" s="23"/>
      <c r="H54" s="23"/>
      <c r="I54" s="23"/>
      <c r="J54" s="24"/>
      <c r="K54" s="23"/>
      <c r="L54" s="24"/>
      <c r="M54" s="23"/>
      <c r="N54" s="23"/>
      <c r="O54" s="23"/>
      <c r="P54" s="23"/>
      <c r="Q54" s="23"/>
    </row>
    <row r="55" spans="1:17" s="18" customFormat="1" ht="12.75" customHeight="1">
      <c r="A55" s="93" t="s">
        <v>110</v>
      </c>
      <c r="B55" s="23">
        <v>0</v>
      </c>
      <c r="C55" s="23"/>
      <c r="D55" s="23">
        <v>0</v>
      </c>
      <c r="E55" s="23"/>
      <c r="F55" s="23">
        <v>-356</v>
      </c>
      <c r="G55" s="23">
        <v>0</v>
      </c>
      <c r="H55" s="23"/>
      <c r="I55" s="23">
        <v>0</v>
      </c>
      <c r="J55" s="24"/>
      <c r="K55" s="23">
        <v>-69</v>
      </c>
      <c r="L55" s="24"/>
      <c r="M55" s="23">
        <v>0</v>
      </c>
      <c r="N55" s="23"/>
      <c r="O55" s="23">
        <v>0</v>
      </c>
      <c r="P55" s="23"/>
      <c r="Q55" s="23">
        <f>SUM(B55:O55)</f>
        <v>-425</v>
      </c>
    </row>
    <row r="56" spans="1:17" s="18" customFormat="1" ht="12.75" customHeight="1">
      <c r="A56" s="93"/>
      <c r="B56" s="23"/>
      <c r="C56" s="23"/>
      <c r="D56" s="23"/>
      <c r="E56" s="23"/>
      <c r="F56" s="23"/>
      <c r="G56" s="23"/>
      <c r="H56" s="23"/>
      <c r="I56" s="23"/>
      <c r="J56" s="24"/>
      <c r="K56" s="23"/>
      <c r="L56" s="24"/>
      <c r="M56" s="23"/>
      <c r="N56" s="23"/>
      <c r="O56" s="23"/>
      <c r="P56" s="23"/>
      <c r="Q56" s="23"/>
    </row>
    <row r="57" spans="1:17" s="18" customFormat="1" ht="12.75" customHeight="1">
      <c r="A57" s="93" t="s">
        <v>59</v>
      </c>
      <c r="B57" s="23"/>
      <c r="C57" s="23"/>
      <c r="D57" s="23"/>
      <c r="E57" s="23"/>
      <c r="F57" s="23"/>
      <c r="G57" s="23"/>
      <c r="H57" s="23"/>
      <c r="I57" s="23"/>
      <c r="J57" s="24"/>
      <c r="K57" s="23"/>
      <c r="L57" s="24"/>
      <c r="M57" s="23"/>
      <c r="N57" s="23"/>
      <c r="O57" s="23"/>
      <c r="P57" s="23"/>
      <c r="Q57" s="23"/>
    </row>
    <row r="58" spans="1:20" s="18" customFormat="1" ht="12.75" customHeight="1">
      <c r="A58" s="93" t="s">
        <v>122</v>
      </c>
      <c r="B58" s="23">
        <v>96707</v>
      </c>
      <c r="C58" s="23"/>
      <c r="D58" s="23">
        <v>48354</v>
      </c>
      <c r="E58" s="23"/>
      <c r="F58" s="23">
        <v>0</v>
      </c>
      <c r="G58" s="23">
        <v>0</v>
      </c>
      <c r="H58" s="23"/>
      <c r="I58" s="23">
        <v>0</v>
      </c>
      <c r="J58" s="24"/>
      <c r="K58" s="23">
        <v>0</v>
      </c>
      <c r="L58" s="24"/>
      <c r="M58" s="23">
        <v>89901</v>
      </c>
      <c r="N58" s="23"/>
      <c r="O58" s="23">
        <v>10464</v>
      </c>
      <c r="P58" s="23"/>
      <c r="Q58" s="23">
        <f>SUM(B58:O58)</f>
        <v>245426</v>
      </c>
      <c r="S58" s="44"/>
      <c r="T58" s="44"/>
    </row>
    <row r="59" spans="1:19" s="18" customFormat="1" ht="12.75" customHeight="1">
      <c r="A59" s="93" t="s">
        <v>109</v>
      </c>
      <c r="B59" s="23">
        <v>0</v>
      </c>
      <c r="C59" s="23"/>
      <c r="D59" s="23">
        <v>-2550</v>
      </c>
      <c r="E59" s="23"/>
      <c r="F59" s="23">
        <v>0</v>
      </c>
      <c r="G59" s="23">
        <v>0</v>
      </c>
      <c r="H59" s="23"/>
      <c r="I59" s="23">
        <v>0</v>
      </c>
      <c r="J59" s="24"/>
      <c r="K59" s="23">
        <v>0</v>
      </c>
      <c r="L59" s="24"/>
      <c r="M59" s="23">
        <v>0</v>
      </c>
      <c r="N59" s="23"/>
      <c r="O59" s="23">
        <v>0</v>
      </c>
      <c r="P59" s="23"/>
      <c r="Q59" s="23">
        <f>SUM(B59:O59)</f>
        <v>-2550</v>
      </c>
      <c r="S59" s="44"/>
    </row>
    <row r="60" spans="1:19" s="18" customFormat="1" ht="12.75" customHeight="1">
      <c r="A60" s="93" t="s">
        <v>146</v>
      </c>
      <c r="B60" s="23">
        <v>13369</v>
      </c>
      <c r="C60" s="23"/>
      <c r="D60" s="23">
        <v>6593</v>
      </c>
      <c r="E60" s="23"/>
      <c r="F60" s="23"/>
      <c r="G60" s="23"/>
      <c r="H60" s="23"/>
      <c r="I60" s="23"/>
      <c r="J60" s="24"/>
      <c r="K60" s="23"/>
      <c r="L60" s="24"/>
      <c r="M60" s="23">
        <v>-18203</v>
      </c>
      <c r="N60" s="23"/>
      <c r="O60" s="23">
        <v>-2</v>
      </c>
      <c r="P60" s="23"/>
      <c r="Q60" s="23">
        <f>SUM(B60:O60)</f>
        <v>1757</v>
      </c>
      <c r="S60" s="44"/>
    </row>
    <row r="61" spans="1:19" s="18" customFormat="1" ht="12.75" customHeight="1">
      <c r="A61" s="93"/>
      <c r="B61" s="23"/>
      <c r="C61" s="23"/>
      <c r="D61" s="23"/>
      <c r="E61" s="23"/>
      <c r="F61" s="23"/>
      <c r="G61" s="23"/>
      <c r="H61" s="23"/>
      <c r="I61" s="23"/>
      <c r="J61" s="24"/>
      <c r="K61" s="23"/>
      <c r="L61" s="24"/>
      <c r="M61" s="23"/>
      <c r="N61" s="23"/>
      <c r="O61" s="23"/>
      <c r="P61" s="23"/>
      <c r="Q61" s="23"/>
      <c r="S61" s="44"/>
    </row>
    <row r="62" spans="1:19" s="18" customFormat="1" ht="12.75" customHeight="1">
      <c r="A62" s="93" t="s">
        <v>123</v>
      </c>
      <c r="B62" s="23"/>
      <c r="C62" s="23"/>
      <c r="D62" s="23"/>
      <c r="E62" s="23"/>
      <c r="F62" s="23"/>
      <c r="G62" s="23"/>
      <c r="H62" s="23"/>
      <c r="I62" s="23"/>
      <c r="J62" s="24"/>
      <c r="K62" s="23">
        <v>52248</v>
      </c>
      <c r="L62" s="24"/>
      <c r="M62" s="23"/>
      <c r="N62" s="23"/>
      <c r="O62" s="23"/>
      <c r="P62" s="23"/>
      <c r="Q62" s="23">
        <f>SUM(B62:O62)</f>
        <v>52248</v>
      </c>
      <c r="S62" s="44"/>
    </row>
    <row r="63" spans="1:19" s="18" customFormat="1" ht="12.75" customHeight="1">
      <c r="A63" s="93"/>
      <c r="B63" s="23"/>
      <c r="C63" s="23"/>
      <c r="D63" s="23"/>
      <c r="E63" s="23"/>
      <c r="F63" s="23"/>
      <c r="G63" s="23"/>
      <c r="H63" s="23"/>
      <c r="I63" s="23"/>
      <c r="J63" s="24"/>
      <c r="K63" s="23"/>
      <c r="L63" s="24"/>
      <c r="M63" s="23"/>
      <c r="N63" s="23"/>
      <c r="O63" s="23"/>
      <c r="P63" s="23"/>
      <c r="Q63" s="23"/>
      <c r="S63" s="44"/>
    </row>
    <row r="64" spans="1:19" s="18" customFormat="1" ht="12.75" customHeight="1">
      <c r="A64" s="93" t="s">
        <v>58</v>
      </c>
      <c r="B64" s="23">
        <v>0</v>
      </c>
      <c r="C64" s="23"/>
      <c r="D64" s="23">
        <v>0</v>
      </c>
      <c r="E64" s="23"/>
      <c r="F64" s="23">
        <v>0</v>
      </c>
      <c r="G64" s="23">
        <v>0</v>
      </c>
      <c r="H64" s="23"/>
      <c r="I64" s="23">
        <v>-8462</v>
      </c>
      <c r="J64" s="24"/>
      <c r="K64" s="23">
        <v>-1474</v>
      </c>
      <c r="L64" s="24"/>
      <c r="M64" s="23">
        <v>0</v>
      </c>
      <c r="N64" s="23"/>
      <c r="O64" s="23">
        <v>0</v>
      </c>
      <c r="P64" s="23"/>
      <c r="Q64" s="23">
        <f>SUM(B64:O64)</f>
        <v>-9936</v>
      </c>
      <c r="S64" s="44"/>
    </row>
    <row r="65" spans="1:17" s="18" customFormat="1" ht="12.75" customHeight="1">
      <c r="A65" s="93"/>
      <c r="B65" s="23"/>
      <c r="C65" s="23"/>
      <c r="D65" s="23"/>
      <c r="E65" s="23"/>
      <c r="F65" s="23"/>
      <c r="G65" s="23"/>
      <c r="H65" s="23"/>
      <c r="I65" s="23"/>
      <c r="J65" s="24"/>
      <c r="K65" s="23"/>
      <c r="L65" s="24"/>
      <c r="M65" s="23"/>
      <c r="N65" s="23"/>
      <c r="O65" s="23"/>
      <c r="P65" s="23"/>
      <c r="Q65" s="23"/>
    </row>
    <row r="66" spans="1:21" s="18" customFormat="1" ht="12.75" customHeight="1" thickBot="1">
      <c r="A66" s="94" t="s">
        <v>145</v>
      </c>
      <c r="B66" s="56">
        <f>SUM(B51:B65)+B48+B43</f>
        <v>156743</v>
      </c>
      <c r="C66" s="56">
        <v>0</v>
      </c>
      <c r="D66" s="56">
        <f>SUM(D51:D65)+D48+D43</f>
        <v>52397</v>
      </c>
      <c r="E66" s="56"/>
      <c r="F66" s="56">
        <f>SUM(F51:F65)+F48+F43</f>
        <v>0</v>
      </c>
      <c r="G66" s="56">
        <f>SUM(G51:G65)+G48+G43</f>
        <v>2060</v>
      </c>
      <c r="H66" s="56">
        <v>0</v>
      </c>
      <c r="I66" s="56">
        <f>SUM(I51:I65)+I48+I43</f>
        <v>48666</v>
      </c>
      <c r="J66" s="57"/>
      <c r="K66" s="56">
        <f>SUM(K51:K65)+K48+K43</f>
        <v>60054</v>
      </c>
      <c r="L66" s="57"/>
      <c r="M66" s="56">
        <f>SUM(M51:M65)+M48+M43</f>
        <v>71698</v>
      </c>
      <c r="N66" s="57"/>
      <c r="O66" s="56">
        <f>SUM(O51:O65)+O48+O43</f>
        <v>10462</v>
      </c>
      <c r="P66" s="57"/>
      <c r="Q66" s="56">
        <f>SUM(Q51:Q65)+Q48+Q43</f>
        <v>402080</v>
      </c>
      <c r="R66" s="44"/>
      <c r="S66" s="44"/>
      <c r="T66" s="44"/>
      <c r="U66" s="44"/>
    </row>
    <row r="67" spans="1:21" s="18" customFormat="1" ht="12.75" customHeight="1" thickTop="1">
      <c r="A67" s="93"/>
      <c r="B67" s="24"/>
      <c r="C67" s="57"/>
      <c r="D67" s="24"/>
      <c r="E67" s="24"/>
      <c r="F67" s="24"/>
      <c r="G67" s="24"/>
      <c r="H67" s="24"/>
      <c r="I67" s="24"/>
      <c r="J67" s="57"/>
      <c r="K67" s="24"/>
      <c r="L67" s="57"/>
      <c r="M67" s="24"/>
      <c r="N67" s="57"/>
      <c r="O67" s="24"/>
      <c r="P67" s="57"/>
      <c r="Q67" s="24"/>
      <c r="R67" s="44"/>
      <c r="S67" s="44"/>
      <c r="T67" s="44"/>
      <c r="U67" s="44"/>
    </row>
    <row r="68" spans="1:17" s="18" customFormat="1" ht="12.75" customHeight="1">
      <c r="A68" s="93"/>
      <c r="B68" s="28"/>
      <c r="C68" s="29"/>
      <c r="D68" s="28"/>
      <c r="E68" s="28"/>
      <c r="F68" s="28"/>
      <c r="G68" s="28"/>
      <c r="H68" s="28"/>
      <c r="I68" s="28"/>
      <c r="J68" s="29"/>
      <c r="K68" s="28"/>
      <c r="L68" s="29"/>
      <c r="M68" s="29"/>
      <c r="N68" s="29"/>
      <c r="O68" s="29"/>
      <c r="P68" s="29"/>
      <c r="Q68" s="28"/>
    </row>
    <row r="69" spans="1:17" s="18" customFormat="1" ht="12.75" customHeight="1">
      <c r="A69" s="90" t="s">
        <v>130</v>
      </c>
      <c r="B69" s="28"/>
      <c r="C69" s="29"/>
      <c r="D69" s="28"/>
      <c r="E69" s="28"/>
      <c r="F69" s="28"/>
      <c r="G69" s="28"/>
      <c r="H69" s="28"/>
      <c r="I69" s="28"/>
      <c r="J69" s="29"/>
      <c r="K69" s="28"/>
      <c r="L69" s="29"/>
      <c r="M69" s="29"/>
      <c r="N69" s="29"/>
      <c r="O69" s="29"/>
      <c r="P69" s="29"/>
      <c r="Q69" s="28"/>
    </row>
    <row r="70" spans="1:17" s="18" customFormat="1" ht="12.75" customHeight="1">
      <c r="A70" s="90" t="s">
        <v>131</v>
      </c>
      <c r="B70" s="28"/>
      <c r="C70" s="29"/>
      <c r="D70" s="28"/>
      <c r="E70" s="28"/>
      <c r="F70" s="28"/>
      <c r="G70" s="28"/>
      <c r="H70" s="28"/>
      <c r="I70" s="28"/>
      <c r="J70" s="29"/>
      <c r="K70" s="28"/>
      <c r="L70" s="29"/>
      <c r="M70" s="29"/>
      <c r="N70" s="29"/>
      <c r="O70" s="29"/>
      <c r="P70" s="29"/>
      <c r="Q70" s="28"/>
    </row>
    <row r="71" spans="2:16" ht="12.75">
      <c r="B71" s="54"/>
      <c r="C71" s="16"/>
      <c r="D71" s="54"/>
      <c r="J71" s="16"/>
      <c r="K71" s="54"/>
      <c r="L71" s="16"/>
      <c r="M71" s="16"/>
      <c r="N71" s="16"/>
      <c r="O71" s="16"/>
      <c r="P71" s="16"/>
    </row>
    <row r="72" spans="3:16" ht="12.75">
      <c r="C72" s="16"/>
      <c r="J72" s="16"/>
      <c r="L72" s="16"/>
      <c r="M72" s="16"/>
      <c r="N72" s="16"/>
      <c r="O72" s="16"/>
      <c r="P72" s="16"/>
    </row>
    <row r="73" spans="3:16" ht="12.75">
      <c r="C73" s="16"/>
      <c r="J73" s="16"/>
      <c r="L73" s="16"/>
      <c r="M73" s="16"/>
      <c r="N73" s="16"/>
      <c r="O73" s="16"/>
      <c r="P73" s="16"/>
    </row>
    <row r="74" spans="3:16" ht="12.75">
      <c r="C74" s="16"/>
      <c r="J74" s="16"/>
      <c r="L74" s="16"/>
      <c r="M74" s="16"/>
      <c r="N74" s="16"/>
      <c r="O74" s="16"/>
      <c r="P74" s="16"/>
    </row>
    <row r="75" spans="3:16" ht="12.75">
      <c r="C75" s="16"/>
      <c r="J75" s="16"/>
      <c r="L75" s="16"/>
      <c r="M75" s="16"/>
      <c r="N75" s="16"/>
      <c r="O75" s="16"/>
      <c r="P75" s="16"/>
    </row>
    <row r="76" spans="3:16" ht="12.75">
      <c r="C76" s="16"/>
      <c r="J76" s="16"/>
      <c r="L76" s="16"/>
      <c r="M76" s="16"/>
      <c r="N76" s="16"/>
      <c r="O76" s="16"/>
      <c r="P76" s="16"/>
    </row>
    <row r="77" spans="3:16" ht="12.75">
      <c r="C77" s="16"/>
      <c r="J77" s="16"/>
      <c r="L77" s="16"/>
      <c r="M77" s="16"/>
      <c r="N77" s="16"/>
      <c r="O77" s="16"/>
      <c r="P77" s="16"/>
    </row>
    <row r="78" spans="3:16" ht="12.75">
      <c r="C78" s="16"/>
      <c r="J78" s="16"/>
      <c r="L78" s="16"/>
      <c r="M78" s="16"/>
      <c r="N78" s="16"/>
      <c r="O78" s="16"/>
      <c r="P78" s="16"/>
    </row>
    <row r="79" spans="3:16" ht="12.75">
      <c r="C79" s="16"/>
      <c r="J79" s="16"/>
      <c r="L79" s="16"/>
      <c r="M79" s="16"/>
      <c r="N79" s="16"/>
      <c r="O79" s="16"/>
      <c r="P79" s="16"/>
    </row>
    <row r="80" spans="3:16" ht="12.75">
      <c r="C80" s="16"/>
      <c r="J80" s="16"/>
      <c r="L80" s="16"/>
      <c r="M80" s="16"/>
      <c r="N80" s="16"/>
      <c r="O80" s="16"/>
      <c r="P80" s="16"/>
    </row>
    <row r="81" spans="3:16" ht="12.75">
      <c r="C81" s="16"/>
      <c r="J81" s="16"/>
      <c r="L81" s="16"/>
      <c r="M81" s="16"/>
      <c r="N81" s="16"/>
      <c r="O81" s="16"/>
      <c r="P81" s="16"/>
    </row>
    <row r="82" spans="3:16" ht="12.75">
      <c r="C82" s="16"/>
      <c r="J82" s="16"/>
      <c r="L82" s="16"/>
      <c r="M82" s="16"/>
      <c r="N82" s="16"/>
      <c r="O82" s="16"/>
      <c r="P82" s="16"/>
    </row>
    <row r="83" spans="3:16" ht="12.75">
      <c r="C83" s="16"/>
      <c r="J83" s="16"/>
      <c r="L83" s="16"/>
      <c r="M83" s="16"/>
      <c r="N83" s="16"/>
      <c r="O83" s="16"/>
      <c r="P83" s="16"/>
    </row>
    <row r="84" spans="3:16" ht="12.75">
      <c r="C84" s="16"/>
      <c r="J84" s="16"/>
      <c r="L84" s="16"/>
      <c r="M84" s="16"/>
      <c r="N84" s="16"/>
      <c r="O84" s="16"/>
      <c r="P84" s="16"/>
    </row>
    <row r="85" spans="3:16" ht="12.75">
      <c r="C85" s="16"/>
      <c r="J85" s="16"/>
      <c r="L85" s="16"/>
      <c r="M85" s="16"/>
      <c r="N85" s="16"/>
      <c r="O85" s="16"/>
      <c r="P85" s="16"/>
    </row>
    <row r="86" spans="3:16" ht="12.75">
      <c r="C86" s="16"/>
      <c r="J86" s="16"/>
      <c r="L86" s="16"/>
      <c r="M86" s="16"/>
      <c r="N86" s="16"/>
      <c r="O86" s="16"/>
      <c r="P86" s="16"/>
    </row>
    <row r="87" spans="3:16" ht="12.75">
      <c r="C87" s="16"/>
      <c r="J87" s="16"/>
      <c r="L87" s="16"/>
      <c r="M87" s="16"/>
      <c r="N87" s="16"/>
      <c r="O87" s="16"/>
      <c r="P87" s="16"/>
    </row>
    <row r="88" spans="3:16" ht="12.75">
      <c r="C88" s="16"/>
      <c r="J88" s="16"/>
      <c r="L88" s="16"/>
      <c r="M88" s="16"/>
      <c r="N88" s="16"/>
      <c r="O88" s="16"/>
      <c r="P88" s="16"/>
    </row>
    <row r="89" spans="3:16" ht="12.75">
      <c r="C89" s="16"/>
      <c r="J89" s="16"/>
      <c r="L89" s="16"/>
      <c r="M89" s="16"/>
      <c r="N89" s="16"/>
      <c r="O89" s="16"/>
      <c r="P89" s="16"/>
    </row>
    <row r="90" spans="3:16" ht="12.75">
      <c r="C90" s="16"/>
      <c r="J90" s="16"/>
      <c r="L90" s="16"/>
      <c r="M90" s="16"/>
      <c r="N90" s="16"/>
      <c r="O90" s="16"/>
      <c r="P90" s="16"/>
    </row>
    <row r="91" spans="3:16" ht="12.75">
      <c r="C91" s="16"/>
      <c r="J91" s="16"/>
      <c r="L91" s="16"/>
      <c r="M91" s="16"/>
      <c r="N91" s="16"/>
      <c r="O91" s="16"/>
      <c r="P91" s="16"/>
    </row>
  </sheetData>
  <mergeCells count="1">
    <mergeCell ref="B6:I6"/>
  </mergeCells>
  <printOptions/>
  <pageMargins left="0.95" right="0.17" top="0.47" bottom="0.17" header="0.5" footer="0.17"/>
  <pageSetup fitToHeight="1" fitToWidth="1" horizontalDpi="600" verticalDpi="600" orientation="landscape"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87"/>
  <sheetViews>
    <sheetView zoomScale="80" zoomScaleNormal="80" workbookViewId="0" topLeftCell="A1">
      <selection activeCell="A56" sqref="A56"/>
    </sheetView>
  </sheetViews>
  <sheetFormatPr defaultColWidth="9.00390625" defaultRowHeight="16.5"/>
  <cols>
    <col min="1" max="1" width="56.375" style="5" customWidth="1"/>
    <col min="2" max="3" width="20.125" style="5" customWidth="1"/>
    <col min="4" max="4" width="2.25390625" style="5" customWidth="1"/>
    <col min="5" max="6" width="9.00390625" style="5" customWidth="1"/>
    <col min="7" max="7" width="23.125" style="5" customWidth="1"/>
    <col min="8" max="16384" width="9.00390625" style="5" customWidth="1"/>
  </cols>
  <sheetData>
    <row r="1" ht="13.5">
      <c r="A1" s="1" t="s">
        <v>114</v>
      </c>
    </row>
    <row r="2" ht="13.5">
      <c r="A2" s="1" t="s">
        <v>62</v>
      </c>
    </row>
    <row r="3" ht="13.5">
      <c r="A3" s="1" t="s">
        <v>141</v>
      </c>
    </row>
    <row r="4" ht="12.75">
      <c r="A4" s="2" t="s">
        <v>10</v>
      </c>
    </row>
    <row r="6" spans="2:3" ht="13.5">
      <c r="B6" s="98" t="s">
        <v>150</v>
      </c>
      <c r="C6" s="98"/>
    </row>
    <row r="7" spans="2:3" ht="13.5">
      <c r="B7" s="4" t="s">
        <v>143</v>
      </c>
      <c r="C7" s="4" t="s">
        <v>151</v>
      </c>
    </row>
    <row r="8" spans="2:3" ht="13.5">
      <c r="B8" s="3" t="s">
        <v>3</v>
      </c>
      <c r="C8" s="3" t="s">
        <v>3</v>
      </c>
    </row>
    <row r="9" spans="1:2" ht="12.75">
      <c r="A9" s="14"/>
      <c r="B9" s="14"/>
    </row>
    <row r="10" spans="1:2" ht="13.5">
      <c r="A10" s="45" t="s">
        <v>98</v>
      </c>
      <c r="B10" s="79"/>
    </row>
    <row r="11" spans="1:6" ht="12.75">
      <c r="A11" s="16" t="s">
        <v>113</v>
      </c>
      <c r="B11" s="32">
        <v>70040</v>
      </c>
      <c r="C11" s="32">
        <v>52681</v>
      </c>
      <c r="D11" s="32"/>
      <c r="E11" s="54"/>
      <c r="F11" s="54"/>
    </row>
    <row r="12" spans="1:6" ht="13.5">
      <c r="A12" s="45" t="s">
        <v>63</v>
      </c>
      <c r="B12" s="32"/>
      <c r="C12" s="32"/>
      <c r="D12" s="32"/>
      <c r="F12" s="54"/>
    </row>
    <row r="13" spans="1:6" ht="12.75">
      <c r="A13" s="16" t="s">
        <v>7</v>
      </c>
      <c r="B13" s="32">
        <v>6564</v>
      </c>
      <c r="C13" s="32">
        <v>-2000</v>
      </c>
      <c r="D13" s="32"/>
      <c r="E13" s="54"/>
      <c r="F13" s="54"/>
    </row>
    <row r="14" spans="1:6" ht="12.75">
      <c r="A14" s="16" t="s">
        <v>138</v>
      </c>
      <c r="B14" s="32">
        <v>-6917</v>
      </c>
      <c r="C14" s="32">
        <v>-4102</v>
      </c>
      <c r="D14" s="32"/>
      <c r="E14" s="54"/>
      <c r="F14" s="54"/>
    </row>
    <row r="15" spans="1:6" ht="12.75">
      <c r="A15" s="16" t="s">
        <v>64</v>
      </c>
      <c r="B15" s="46">
        <v>15299</v>
      </c>
      <c r="C15" s="46">
        <v>14994</v>
      </c>
      <c r="D15" s="32"/>
      <c r="E15" s="54"/>
      <c r="F15" s="54"/>
    </row>
    <row r="16" spans="1:6" ht="12.75">
      <c r="A16" s="16" t="s">
        <v>65</v>
      </c>
      <c r="B16" s="46">
        <v>727</v>
      </c>
      <c r="C16" s="46">
        <v>2226</v>
      </c>
      <c r="D16" s="32"/>
      <c r="E16" s="54"/>
      <c r="F16" s="54"/>
    </row>
    <row r="17" spans="1:6" ht="12.75">
      <c r="A17" s="16" t="s">
        <v>84</v>
      </c>
      <c r="B17" s="46">
        <v>-12</v>
      </c>
      <c r="C17" s="46">
        <v>-256</v>
      </c>
      <c r="D17" s="32"/>
      <c r="E17" s="54"/>
      <c r="F17" s="54"/>
    </row>
    <row r="18" spans="1:6" ht="12.75">
      <c r="A18" s="16" t="s">
        <v>66</v>
      </c>
      <c r="B18" s="46">
        <v>9268</v>
      </c>
      <c r="C18" s="46">
        <v>5797</v>
      </c>
      <c r="D18" s="32"/>
      <c r="E18" s="54"/>
      <c r="F18" s="54"/>
    </row>
    <row r="19" spans="1:6" ht="12.75">
      <c r="A19" s="16" t="s">
        <v>83</v>
      </c>
      <c r="B19" s="46">
        <v>-1376</v>
      </c>
      <c r="C19" s="46">
        <v>-930</v>
      </c>
      <c r="D19" s="32"/>
      <c r="E19" s="54"/>
      <c r="F19" s="54"/>
    </row>
    <row r="20" spans="1:6" ht="12.75">
      <c r="A20" s="16" t="s">
        <v>88</v>
      </c>
      <c r="B20" s="46">
        <v>-3620</v>
      </c>
      <c r="C20" s="46">
        <v>0</v>
      </c>
      <c r="D20" s="32"/>
      <c r="E20" s="54"/>
      <c r="F20" s="54"/>
    </row>
    <row r="21" spans="1:6" ht="12.75">
      <c r="A21" s="16" t="s">
        <v>147</v>
      </c>
      <c r="B21" s="46">
        <v>0</v>
      </c>
      <c r="C21" s="46">
        <v>-9650</v>
      </c>
      <c r="D21" s="32"/>
      <c r="E21" s="54"/>
      <c r="F21" s="54"/>
    </row>
    <row r="22" spans="1:6" ht="12.75">
      <c r="A22" s="16" t="s">
        <v>67</v>
      </c>
      <c r="B22" s="46">
        <v>0</v>
      </c>
      <c r="C22" s="46">
        <v>2</v>
      </c>
      <c r="D22" s="32"/>
      <c r="E22" s="54"/>
      <c r="F22" s="54"/>
    </row>
    <row r="23" spans="1:6" ht="12.75">
      <c r="A23" s="16" t="s">
        <v>17</v>
      </c>
      <c r="B23" s="52">
        <v>6447</v>
      </c>
      <c r="C23" s="52">
        <v>8553</v>
      </c>
      <c r="D23" s="32"/>
      <c r="E23" s="54"/>
      <c r="F23" s="54"/>
    </row>
    <row r="24" spans="1:6" ht="12.75">
      <c r="A24" s="47"/>
      <c r="B24" s="30">
        <f>SUM(B11:B23)</f>
        <v>96420</v>
      </c>
      <c r="C24" s="30">
        <f>SUM(C11:C23)</f>
        <v>67315</v>
      </c>
      <c r="D24" s="32"/>
      <c r="E24" s="54"/>
      <c r="F24" s="54"/>
    </row>
    <row r="25" spans="1:6" ht="12.75">
      <c r="A25" s="16"/>
      <c r="B25" s="32"/>
      <c r="C25" s="32"/>
      <c r="D25" s="32"/>
      <c r="E25" s="54"/>
      <c r="F25" s="54"/>
    </row>
    <row r="26" spans="1:6" ht="13.5">
      <c r="A26" s="45" t="s">
        <v>68</v>
      </c>
      <c r="B26" s="32"/>
      <c r="C26" s="32"/>
      <c r="D26" s="32"/>
      <c r="E26" s="54"/>
      <c r="F26" s="54"/>
    </row>
    <row r="27" spans="1:6" ht="12.75">
      <c r="A27" s="16" t="s">
        <v>27</v>
      </c>
      <c r="B27" s="46">
        <v>-35918</v>
      </c>
      <c r="C27" s="46">
        <v>11036</v>
      </c>
      <c r="D27" s="32"/>
      <c r="E27" s="54"/>
      <c r="F27" s="54"/>
    </row>
    <row r="28" spans="1:6" ht="12.75">
      <c r="A28" s="16" t="s">
        <v>69</v>
      </c>
      <c r="B28" s="46">
        <v>-49725</v>
      </c>
      <c r="C28" s="46">
        <f>-39641+930</f>
        <v>-38711</v>
      </c>
      <c r="D28" s="32"/>
      <c r="E28" s="54"/>
      <c r="F28" s="54"/>
    </row>
    <row r="29" spans="1:6" ht="12.75">
      <c r="A29" s="16" t="s">
        <v>70</v>
      </c>
      <c r="B29" s="46">
        <v>3888</v>
      </c>
      <c r="C29" s="46">
        <v>-10377</v>
      </c>
      <c r="D29" s="32"/>
      <c r="E29" s="54"/>
      <c r="F29" s="54"/>
    </row>
    <row r="30" spans="1:6" ht="12.75">
      <c r="A30" s="16" t="s">
        <v>71</v>
      </c>
      <c r="B30" s="52">
        <v>-12887</v>
      </c>
      <c r="C30" s="52">
        <v>-4923</v>
      </c>
      <c r="D30" s="32"/>
      <c r="E30" s="54"/>
      <c r="F30" s="54"/>
    </row>
    <row r="31" spans="1:6" ht="13.5">
      <c r="A31" s="45"/>
      <c r="B31" s="32">
        <f>SUM(B24:B30)</f>
        <v>1778</v>
      </c>
      <c r="C31" s="32">
        <f>SUM(C24:C30)</f>
        <v>24340</v>
      </c>
      <c r="D31" s="32"/>
      <c r="E31" s="54"/>
      <c r="F31" s="54"/>
    </row>
    <row r="32" spans="1:6" ht="12.75">
      <c r="A32" s="16" t="s">
        <v>72</v>
      </c>
      <c r="B32" s="32">
        <v>1295</v>
      </c>
      <c r="C32" s="32">
        <v>393</v>
      </c>
      <c r="D32" s="32"/>
      <c r="E32" s="54"/>
      <c r="F32" s="54"/>
    </row>
    <row r="33" spans="1:6" s="14" customFormat="1" ht="12.75">
      <c r="A33" s="16" t="s">
        <v>73</v>
      </c>
      <c r="B33" s="46">
        <v>-8592</v>
      </c>
      <c r="C33" s="32">
        <v>-1672</v>
      </c>
      <c r="D33" s="46"/>
      <c r="E33" s="54"/>
      <c r="F33" s="54"/>
    </row>
    <row r="34" spans="1:6" ht="12.75">
      <c r="A34" s="16" t="s">
        <v>90</v>
      </c>
      <c r="B34" s="52">
        <v>-6316</v>
      </c>
      <c r="C34" s="52">
        <v>-4676</v>
      </c>
      <c r="D34" s="32"/>
      <c r="E34" s="54"/>
      <c r="F34" s="54"/>
    </row>
    <row r="35" spans="1:6" ht="13.5">
      <c r="A35" s="48" t="s">
        <v>159</v>
      </c>
      <c r="B35" s="32">
        <f>SUM(B31:B34)</f>
        <v>-11835</v>
      </c>
      <c r="C35" s="32">
        <f>SUM(C31:C34)</f>
        <v>18385</v>
      </c>
      <c r="D35" s="32"/>
      <c r="E35" s="54"/>
      <c r="F35" s="54"/>
    </row>
    <row r="36" spans="1:6" ht="12.75">
      <c r="A36" s="16"/>
      <c r="B36" s="32"/>
      <c r="C36" s="32"/>
      <c r="D36" s="32"/>
      <c r="E36" s="54"/>
      <c r="F36" s="54"/>
    </row>
    <row r="37" spans="1:6" ht="13.5">
      <c r="A37" s="45" t="s">
        <v>74</v>
      </c>
      <c r="B37" s="32"/>
      <c r="C37" s="32"/>
      <c r="D37" s="32"/>
      <c r="E37" s="54"/>
      <c r="F37" s="54"/>
    </row>
    <row r="38" spans="1:6" ht="12.75">
      <c r="A38" s="5" t="s">
        <v>111</v>
      </c>
      <c r="B38" s="49">
        <v>-34021</v>
      </c>
      <c r="C38" s="49">
        <v>20651</v>
      </c>
      <c r="D38" s="32"/>
      <c r="E38" s="54"/>
      <c r="F38" s="54"/>
    </row>
    <row r="39" spans="1:6" ht="12.75">
      <c r="A39" s="5" t="s">
        <v>154</v>
      </c>
      <c r="B39" s="50">
        <v>-1417</v>
      </c>
      <c r="C39" s="50">
        <v>0</v>
      </c>
      <c r="D39" s="32"/>
      <c r="E39" s="54"/>
      <c r="F39" s="54"/>
    </row>
    <row r="40" spans="1:6" ht="12.75">
      <c r="A40" s="5" t="s">
        <v>112</v>
      </c>
      <c r="B40" s="50">
        <v>0</v>
      </c>
      <c r="C40" s="50">
        <v>5937</v>
      </c>
      <c r="D40" s="32"/>
      <c r="E40" s="54"/>
      <c r="F40" s="54"/>
    </row>
    <row r="41" spans="1:6" ht="12.75">
      <c r="A41" s="16" t="s">
        <v>75</v>
      </c>
      <c r="B41" s="50">
        <v>-42438</v>
      </c>
      <c r="C41" s="50">
        <v>-7708</v>
      </c>
      <c r="D41" s="32"/>
      <c r="E41" s="54"/>
      <c r="F41" s="54"/>
    </row>
    <row r="42" spans="1:6" ht="12.75">
      <c r="A42" s="16" t="s">
        <v>76</v>
      </c>
      <c r="B42" s="50">
        <v>1182</v>
      </c>
      <c r="C42" s="50">
        <v>311</v>
      </c>
      <c r="D42" s="32"/>
      <c r="E42" s="54"/>
      <c r="F42" s="54"/>
    </row>
    <row r="43" spans="1:6" ht="12.75">
      <c r="A43" s="16" t="s">
        <v>87</v>
      </c>
      <c r="B43" s="50">
        <v>-1114</v>
      </c>
      <c r="C43" s="50">
        <v>0</v>
      </c>
      <c r="D43" s="32"/>
      <c r="E43" s="54"/>
      <c r="F43" s="54"/>
    </row>
    <row r="44" spans="1:6" ht="12.75">
      <c r="A44" s="16" t="s">
        <v>121</v>
      </c>
      <c r="B44" s="80">
        <v>-9</v>
      </c>
      <c r="C44" s="50">
        <v>0</v>
      </c>
      <c r="D44" s="32"/>
      <c r="E44" s="54"/>
      <c r="F44" s="54"/>
    </row>
    <row r="45" spans="1:6" ht="12.75">
      <c r="A45" s="16" t="s">
        <v>128</v>
      </c>
      <c r="B45" s="51">
        <v>3876</v>
      </c>
      <c r="C45" s="51">
        <v>0</v>
      </c>
      <c r="D45" s="32"/>
      <c r="E45" s="54"/>
      <c r="F45" s="54"/>
    </row>
    <row r="46" spans="1:6" ht="13.5">
      <c r="A46" s="48" t="s">
        <v>119</v>
      </c>
      <c r="B46" s="32">
        <f>SUM(B38:B45)</f>
        <v>-73941</v>
      </c>
      <c r="C46" s="32">
        <f>SUM(C38:C45)</f>
        <v>19191</v>
      </c>
      <c r="D46" s="32"/>
      <c r="E46" s="54"/>
      <c r="F46" s="54"/>
    </row>
    <row r="47" spans="1:6" ht="12.75">
      <c r="A47" s="16"/>
      <c r="B47" s="32"/>
      <c r="C47" s="32"/>
      <c r="D47" s="32"/>
      <c r="E47" s="54"/>
      <c r="F47" s="54"/>
    </row>
    <row r="48" spans="1:6" ht="13.5">
      <c r="A48" s="45" t="s">
        <v>77</v>
      </c>
      <c r="B48" s="32"/>
      <c r="C48" s="32"/>
      <c r="D48" s="32"/>
      <c r="E48" s="54"/>
      <c r="F48" s="54"/>
    </row>
    <row r="49" spans="1:6" ht="12.75">
      <c r="A49" s="16" t="s">
        <v>99</v>
      </c>
      <c r="B49" s="49">
        <v>0</v>
      </c>
      <c r="C49" s="49">
        <v>-2286</v>
      </c>
      <c r="D49" s="32"/>
      <c r="E49" s="54"/>
      <c r="F49" s="54"/>
    </row>
    <row r="50" spans="1:7" ht="12.75">
      <c r="A50" s="16" t="s">
        <v>137</v>
      </c>
      <c r="B50" s="50">
        <v>110932</v>
      </c>
      <c r="C50" s="50">
        <v>-1847</v>
      </c>
      <c r="D50" s="32"/>
      <c r="E50" s="54"/>
      <c r="F50" s="54"/>
      <c r="G50" s="54"/>
    </row>
    <row r="51" spans="1:6" ht="12.75">
      <c r="A51" s="22" t="s">
        <v>91</v>
      </c>
      <c r="B51" s="50">
        <v>-15046</v>
      </c>
      <c r="C51" s="50">
        <v>-8462</v>
      </c>
      <c r="D51" s="32"/>
      <c r="E51" s="54"/>
      <c r="F51" s="54"/>
    </row>
    <row r="52" spans="1:6" ht="12.75">
      <c r="A52" s="22" t="s">
        <v>78</v>
      </c>
      <c r="B52" s="51">
        <v>-5610</v>
      </c>
      <c r="C52" s="51">
        <v>-1474</v>
      </c>
      <c r="D52" s="32"/>
      <c r="E52" s="54"/>
      <c r="F52" s="54"/>
    </row>
    <row r="53" spans="1:6" ht="13.5">
      <c r="A53" s="48" t="s">
        <v>120</v>
      </c>
      <c r="B53" s="32">
        <f>SUM(B49:B52)</f>
        <v>90276</v>
      </c>
      <c r="C53" s="32">
        <f>SUM(C49:C52)</f>
        <v>-14069</v>
      </c>
      <c r="D53" s="32"/>
      <c r="E53" s="54"/>
      <c r="F53" s="54"/>
    </row>
    <row r="54" spans="1:6" ht="12.75">
      <c r="A54" s="16"/>
      <c r="B54" s="52"/>
      <c r="C54" s="52"/>
      <c r="D54" s="32"/>
      <c r="E54" s="54"/>
      <c r="F54" s="54"/>
    </row>
    <row r="55" spans="1:6" ht="13.5">
      <c r="A55" s="45" t="s">
        <v>160</v>
      </c>
      <c r="B55" s="32">
        <f>B53+B46+B35</f>
        <v>4500</v>
      </c>
      <c r="C55" s="32">
        <f>C53+C46+C35</f>
        <v>23507</v>
      </c>
      <c r="D55" s="32"/>
      <c r="E55" s="54"/>
      <c r="F55" s="54"/>
    </row>
    <row r="56" spans="1:6" ht="13.5">
      <c r="A56" s="45"/>
      <c r="B56" s="32"/>
      <c r="C56" s="32"/>
      <c r="D56" s="32"/>
      <c r="E56" s="54"/>
      <c r="F56" s="54"/>
    </row>
    <row r="57" spans="1:6" ht="13.5">
      <c r="A57" s="45" t="s">
        <v>79</v>
      </c>
      <c r="B57" s="32">
        <v>-352</v>
      </c>
      <c r="C57" s="32">
        <v>-24</v>
      </c>
      <c r="D57" s="32"/>
      <c r="E57" s="54"/>
      <c r="F57" s="54"/>
    </row>
    <row r="58" spans="1:6" ht="13.5">
      <c r="A58" s="45"/>
      <c r="B58" s="32"/>
      <c r="C58" s="32"/>
      <c r="D58" s="32"/>
      <c r="E58" s="54"/>
      <c r="F58" s="54"/>
    </row>
    <row r="59" spans="1:6" ht="13.5">
      <c r="A59" s="45" t="s">
        <v>100</v>
      </c>
      <c r="B59" s="46">
        <v>22106</v>
      </c>
      <c r="C59" s="46">
        <v>-5008</v>
      </c>
      <c r="D59" s="32"/>
      <c r="E59" s="54"/>
      <c r="F59" s="54"/>
    </row>
    <row r="60" spans="1:6" ht="13.5">
      <c r="A60" s="45"/>
      <c r="B60" s="32"/>
      <c r="C60" s="32"/>
      <c r="D60" s="32"/>
      <c r="E60" s="54"/>
      <c r="F60" s="54"/>
    </row>
    <row r="61" spans="1:6" ht="14.25" thickBot="1">
      <c r="A61" s="45" t="s">
        <v>101</v>
      </c>
      <c r="B61" s="53">
        <f>SUM(B55:B60)</f>
        <v>26254</v>
      </c>
      <c r="C61" s="53">
        <f>SUM(C55:C60)</f>
        <v>18475</v>
      </c>
      <c r="D61" s="32"/>
      <c r="E61" s="54"/>
      <c r="F61" s="54"/>
    </row>
    <row r="62" spans="1:6" ht="13.5" thickTop="1">
      <c r="A62" s="16"/>
      <c r="B62" s="32"/>
      <c r="C62" s="32"/>
      <c r="D62" s="32"/>
      <c r="E62" s="54"/>
      <c r="F62" s="54"/>
    </row>
    <row r="63" spans="1:6" ht="13.5">
      <c r="A63" s="45" t="s">
        <v>80</v>
      </c>
      <c r="B63" s="32"/>
      <c r="C63" s="32"/>
      <c r="D63" s="32"/>
      <c r="E63" s="54"/>
      <c r="F63" s="54"/>
    </row>
    <row r="64" spans="1:6" ht="12.75">
      <c r="A64" s="16" t="s">
        <v>81</v>
      </c>
      <c r="B64" s="46">
        <v>35352</v>
      </c>
      <c r="C64" s="46">
        <v>35291</v>
      </c>
      <c r="D64" s="32"/>
      <c r="E64" s="54"/>
      <c r="F64" s="54"/>
    </row>
    <row r="65" spans="1:6" ht="12.75">
      <c r="A65" s="16" t="s">
        <v>82</v>
      </c>
      <c r="B65" s="46">
        <v>-9098</v>
      </c>
      <c r="C65" s="46">
        <v>-16816</v>
      </c>
      <c r="D65" s="32"/>
      <c r="E65" s="54"/>
      <c r="F65" s="54"/>
    </row>
    <row r="66" spans="1:6" ht="13.5" thickBot="1">
      <c r="A66" s="16"/>
      <c r="B66" s="53">
        <f>SUM(B64:B65)</f>
        <v>26254</v>
      </c>
      <c r="C66" s="53">
        <f>SUM(C64:C65)</f>
        <v>18475</v>
      </c>
      <c r="D66" s="32"/>
      <c r="E66" s="54"/>
      <c r="F66" s="54"/>
    </row>
    <row r="67" spans="2:4" ht="13.5" thickTop="1">
      <c r="B67" s="54"/>
      <c r="D67" s="32"/>
    </row>
    <row r="68" spans="1:4" ht="12.75">
      <c r="A68" s="18"/>
      <c r="B68" s="32"/>
      <c r="C68" s="32"/>
      <c r="D68" s="32"/>
    </row>
    <row r="69" spans="1:4" ht="12.75">
      <c r="A69" s="2" t="s">
        <v>134</v>
      </c>
      <c r="B69" s="32"/>
      <c r="C69" s="32"/>
      <c r="D69" s="32"/>
    </row>
    <row r="70" spans="1:4" ht="12.75">
      <c r="A70" s="2" t="s">
        <v>132</v>
      </c>
      <c r="B70" s="32"/>
      <c r="C70" s="32"/>
      <c r="D70" s="32"/>
    </row>
    <row r="71" spans="2:8" ht="12.75">
      <c r="B71" s="32"/>
      <c r="C71" s="32"/>
      <c r="D71" s="32"/>
      <c r="H71" s="54"/>
    </row>
    <row r="72" spans="2:4" ht="12.75">
      <c r="B72" s="32"/>
      <c r="C72" s="32"/>
      <c r="D72" s="32"/>
    </row>
    <row r="73" spans="2:4" ht="12.75">
      <c r="B73" s="32">
        <f>B66-B61</f>
        <v>0</v>
      </c>
      <c r="C73" s="32">
        <f>C66-C61</f>
        <v>0</v>
      </c>
      <c r="D73" s="32"/>
    </row>
    <row r="74" spans="2:4" ht="12.75">
      <c r="B74" s="32"/>
      <c r="C74" s="32"/>
      <c r="D74" s="32"/>
    </row>
    <row r="75" spans="2:4" ht="12.75">
      <c r="B75" s="32"/>
      <c r="C75" s="32"/>
      <c r="D75" s="32"/>
    </row>
    <row r="76" spans="2:4" ht="12.75">
      <c r="B76" s="32"/>
      <c r="C76" s="32"/>
      <c r="D76" s="32"/>
    </row>
    <row r="77" spans="2:4" ht="12.75">
      <c r="B77" s="32"/>
      <c r="C77" s="32"/>
      <c r="D77" s="32"/>
    </row>
    <row r="78" spans="2:4" ht="12.75">
      <c r="B78" s="32"/>
      <c r="C78" s="32"/>
      <c r="D78" s="32"/>
    </row>
    <row r="79" spans="2:4" ht="12.75">
      <c r="B79" s="32"/>
      <c r="C79" s="32"/>
      <c r="D79" s="32"/>
    </row>
    <row r="80" spans="2:4" ht="12.75">
      <c r="B80" s="32"/>
      <c r="C80" s="32"/>
      <c r="D80" s="32"/>
    </row>
    <row r="81" spans="2:4" ht="12.75">
      <c r="B81" s="32"/>
      <c r="C81" s="32"/>
      <c r="D81" s="32"/>
    </row>
    <row r="82" spans="2:4" ht="12.75">
      <c r="B82" s="32"/>
      <c r="C82" s="32"/>
      <c r="D82" s="32"/>
    </row>
    <row r="83" spans="2:4" ht="12.75">
      <c r="B83" s="32"/>
      <c r="C83" s="32"/>
      <c r="D83" s="32"/>
    </row>
    <row r="84" spans="2:4" ht="12.75">
      <c r="B84" s="32"/>
      <c r="C84" s="32"/>
      <c r="D84" s="32"/>
    </row>
    <row r="85" spans="2:4" ht="12.75">
      <c r="B85" s="32"/>
      <c r="C85" s="32"/>
      <c r="D85" s="32"/>
    </row>
    <row r="86" spans="2:4" ht="12.75">
      <c r="B86" s="32"/>
      <c r="C86" s="32"/>
      <c r="D86" s="32"/>
    </row>
    <row r="87" spans="2:4" ht="12.75">
      <c r="B87" s="32"/>
      <c r="C87" s="32"/>
      <c r="D87" s="32"/>
    </row>
    <row r="88" spans="2:4" ht="12.75">
      <c r="B88" s="32"/>
      <c r="C88" s="32"/>
      <c r="D88" s="32"/>
    </row>
    <row r="89" spans="2:4" ht="12.75">
      <c r="B89" s="32"/>
      <c r="C89" s="32"/>
      <c r="D89" s="32"/>
    </row>
    <row r="90" spans="2:4" ht="12.75">
      <c r="B90" s="32"/>
      <c r="C90" s="32"/>
      <c r="D90" s="32"/>
    </row>
    <row r="91" spans="2:4" ht="12.75">
      <c r="B91" s="32"/>
      <c r="C91" s="32"/>
      <c r="D91" s="32"/>
    </row>
    <row r="92" spans="2:4" ht="12.75">
      <c r="B92" s="32"/>
      <c r="C92" s="32"/>
      <c r="D92" s="32"/>
    </row>
    <row r="93" spans="2:4" ht="12.75">
      <c r="B93" s="32"/>
      <c r="C93" s="32"/>
      <c r="D93" s="32"/>
    </row>
    <row r="94" spans="2:4" ht="12.75">
      <c r="B94" s="32"/>
      <c r="C94" s="32"/>
      <c r="D94" s="32"/>
    </row>
    <row r="95" spans="2:4" ht="12.75">
      <c r="B95" s="32"/>
      <c r="C95" s="32"/>
      <c r="D95" s="32"/>
    </row>
    <row r="96" spans="2:4" ht="12.75">
      <c r="B96" s="32"/>
      <c r="C96" s="32"/>
      <c r="D96" s="32"/>
    </row>
    <row r="97" spans="2:4" ht="12.75">
      <c r="B97" s="32"/>
      <c r="C97" s="32"/>
      <c r="D97" s="32"/>
    </row>
    <row r="98" spans="2:4" ht="12.75">
      <c r="B98" s="32"/>
      <c r="C98" s="32"/>
      <c r="D98" s="32"/>
    </row>
    <row r="99" spans="2:4" ht="12.75">
      <c r="B99" s="32"/>
      <c r="C99" s="32"/>
      <c r="D99" s="32"/>
    </row>
    <row r="100" spans="2:4" ht="12.75">
      <c r="B100" s="32"/>
      <c r="C100" s="32"/>
      <c r="D100" s="32"/>
    </row>
    <row r="101" spans="2:4" ht="12.75">
      <c r="B101" s="32"/>
      <c r="C101" s="32"/>
      <c r="D101" s="32"/>
    </row>
    <row r="102" spans="2:4" ht="12.75">
      <c r="B102" s="32"/>
      <c r="C102" s="32"/>
      <c r="D102" s="32"/>
    </row>
    <row r="103" spans="2:4" ht="12.75">
      <c r="B103" s="32"/>
      <c r="C103" s="32"/>
      <c r="D103" s="32"/>
    </row>
    <row r="104" spans="2:4" ht="12.75">
      <c r="B104" s="32"/>
      <c r="C104" s="32"/>
      <c r="D104" s="32"/>
    </row>
    <row r="105" spans="2:4" ht="12.75">
      <c r="B105" s="32"/>
      <c r="C105" s="32"/>
      <c r="D105" s="32"/>
    </row>
    <row r="106" spans="2:4" ht="12.75">
      <c r="B106" s="32"/>
      <c r="C106" s="32"/>
      <c r="D106" s="32"/>
    </row>
    <row r="107" spans="2:4" ht="12.75">
      <c r="B107" s="32"/>
      <c r="C107" s="32"/>
      <c r="D107" s="32"/>
    </row>
    <row r="108" spans="2:4" ht="12.75">
      <c r="B108" s="32"/>
      <c r="C108" s="32"/>
      <c r="D108" s="32"/>
    </row>
    <row r="109" spans="2:4" ht="12.75">
      <c r="B109" s="32"/>
      <c r="C109" s="32"/>
      <c r="D109" s="32"/>
    </row>
    <row r="110" spans="2:4" ht="12.75">
      <c r="B110" s="32"/>
      <c r="C110" s="32"/>
      <c r="D110" s="32"/>
    </row>
    <row r="111" spans="2:4" ht="12.75">
      <c r="B111" s="32"/>
      <c r="C111" s="32"/>
      <c r="D111" s="32"/>
    </row>
    <row r="112" spans="2:4" ht="12.75">
      <c r="B112" s="32"/>
      <c r="C112" s="32"/>
      <c r="D112" s="32"/>
    </row>
    <row r="113" spans="2:4" ht="12.75">
      <c r="B113" s="32"/>
      <c r="C113" s="32"/>
      <c r="D113" s="32"/>
    </row>
    <row r="114" spans="2:4" ht="12.75">
      <c r="B114" s="32"/>
      <c r="C114" s="32"/>
      <c r="D114" s="32"/>
    </row>
    <row r="115" spans="2:4" ht="12.75">
      <c r="B115" s="32"/>
      <c r="C115" s="32"/>
      <c r="D115" s="32"/>
    </row>
    <row r="116" spans="2:4" ht="12.75">
      <c r="B116" s="32"/>
      <c r="C116" s="32"/>
      <c r="D116" s="32"/>
    </row>
    <row r="117" spans="2:4" ht="12.75">
      <c r="B117" s="32"/>
      <c r="C117" s="32"/>
      <c r="D117" s="32"/>
    </row>
    <row r="118" spans="2:4" ht="12.75">
      <c r="B118" s="32"/>
      <c r="C118" s="32"/>
      <c r="D118" s="32"/>
    </row>
    <row r="119" spans="2:4" ht="12.75">
      <c r="B119" s="32"/>
      <c r="C119" s="32"/>
      <c r="D119" s="32"/>
    </row>
    <row r="120" spans="2:4" ht="12.75">
      <c r="B120" s="32"/>
      <c r="C120" s="32"/>
      <c r="D120" s="32"/>
    </row>
    <row r="121" spans="2:4" ht="12.75">
      <c r="B121" s="32"/>
      <c r="C121" s="32"/>
      <c r="D121" s="32"/>
    </row>
    <row r="122" spans="2:4" ht="12.75">
      <c r="B122" s="32"/>
      <c r="C122" s="32"/>
      <c r="D122" s="32"/>
    </row>
    <row r="123" spans="2:4" ht="12.75">
      <c r="B123" s="32"/>
      <c r="C123" s="32"/>
      <c r="D123" s="32"/>
    </row>
    <row r="124" spans="2:4" ht="12.75">
      <c r="B124" s="32"/>
      <c r="C124" s="32"/>
      <c r="D124" s="32"/>
    </row>
    <row r="125" spans="2:4" ht="12.75">
      <c r="B125" s="32"/>
      <c r="C125" s="32"/>
      <c r="D125" s="32"/>
    </row>
    <row r="126" spans="2:4" ht="12.75">
      <c r="B126" s="32"/>
      <c r="C126" s="32"/>
      <c r="D126" s="32"/>
    </row>
    <row r="127" spans="2:4" ht="12.75">
      <c r="B127" s="32"/>
      <c r="C127" s="32"/>
      <c r="D127" s="32"/>
    </row>
    <row r="128" spans="2:4" ht="12.75">
      <c r="B128" s="32"/>
      <c r="C128" s="32"/>
      <c r="D128" s="32"/>
    </row>
    <row r="129" spans="2:4" ht="12.75">
      <c r="B129" s="32"/>
      <c r="C129" s="32"/>
      <c r="D129" s="32"/>
    </row>
    <row r="130" spans="2:4" ht="12.75">
      <c r="B130" s="32"/>
      <c r="C130" s="32"/>
      <c r="D130" s="32"/>
    </row>
    <row r="131" spans="2:4" ht="12.75">
      <c r="B131" s="32"/>
      <c r="C131" s="32"/>
      <c r="D131" s="32"/>
    </row>
    <row r="132" spans="2:4" ht="12.75">
      <c r="B132" s="32"/>
      <c r="C132" s="32"/>
      <c r="D132" s="32"/>
    </row>
    <row r="133" spans="2:4" ht="12.75">
      <c r="B133" s="32"/>
      <c r="C133" s="32"/>
      <c r="D133" s="32"/>
    </row>
    <row r="134" spans="2:4" ht="12.75">
      <c r="B134" s="32"/>
      <c r="C134" s="32"/>
      <c r="D134" s="32"/>
    </row>
    <row r="135" spans="2:4" ht="12.75">
      <c r="B135" s="32"/>
      <c r="C135" s="32"/>
      <c r="D135" s="32"/>
    </row>
    <row r="136" spans="2:4" ht="12.75">
      <c r="B136" s="32"/>
      <c r="C136" s="32"/>
      <c r="D136" s="32"/>
    </row>
    <row r="137" spans="2:4" ht="12.75">
      <c r="B137" s="32"/>
      <c r="C137" s="32"/>
      <c r="D137" s="32"/>
    </row>
    <row r="138" spans="2:4" ht="12.75">
      <c r="B138" s="32"/>
      <c r="C138" s="32"/>
      <c r="D138" s="32"/>
    </row>
    <row r="139" spans="2:4" ht="12.75">
      <c r="B139" s="32"/>
      <c r="C139" s="32"/>
      <c r="D139" s="32"/>
    </row>
    <row r="140" spans="2:4" ht="12.75">
      <c r="B140" s="32"/>
      <c r="C140" s="32"/>
      <c r="D140" s="32"/>
    </row>
    <row r="141" spans="2:4" ht="12.75">
      <c r="B141" s="32"/>
      <c r="C141" s="32"/>
      <c r="D141" s="32"/>
    </row>
    <row r="142" spans="2:4" ht="12.75">
      <c r="B142" s="32"/>
      <c r="C142" s="32"/>
      <c r="D142" s="32"/>
    </row>
    <row r="143" spans="2:4" ht="12.75">
      <c r="B143" s="32"/>
      <c r="C143" s="32"/>
      <c r="D143" s="32"/>
    </row>
    <row r="144" spans="2:4" ht="12.75">
      <c r="B144" s="32"/>
      <c r="C144" s="32"/>
      <c r="D144" s="32"/>
    </row>
    <row r="145" spans="2:4" ht="12.75">
      <c r="B145" s="32"/>
      <c r="C145" s="32"/>
      <c r="D145" s="32"/>
    </row>
    <row r="146" spans="2:4" ht="12.75">
      <c r="B146" s="32"/>
      <c r="C146" s="32"/>
      <c r="D146" s="32"/>
    </row>
    <row r="147" spans="2:4" ht="12.75">
      <c r="B147" s="32"/>
      <c r="C147" s="32"/>
      <c r="D147" s="32"/>
    </row>
    <row r="148" spans="2:4" ht="12.75">
      <c r="B148" s="32"/>
      <c r="C148" s="32"/>
      <c r="D148" s="32"/>
    </row>
    <row r="149" spans="2:4" ht="12.75">
      <c r="B149" s="32"/>
      <c r="C149" s="32"/>
      <c r="D149" s="32"/>
    </row>
    <row r="150" spans="2:4" ht="12.75">
      <c r="B150" s="32"/>
      <c r="C150" s="32"/>
      <c r="D150" s="32"/>
    </row>
    <row r="151" spans="2:4" ht="12.75">
      <c r="B151" s="32"/>
      <c r="C151" s="32"/>
      <c r="D151" s="32"/>
    </row>
    <row r="152" spans="2:4" ht="12.75">
      <c r="B152" s="32"/>
      <c r="C152" s="32"/>
      <c r="D152" s="32"/>
    </row>
    <row r="153" spans="2:4" ht="12.75">
      <c r="B153" s="32"/>
      <c r="C153" s="32"/>
      <c r="D153" s="32"/>
    </row>
    <row r="154" spans="2:4" ht="12.75">
      <c r="B154" s="32"/>
      <c r="C154" s="32"/>
      <c r="D154" s="32"/>
    </row>
    <row r="155" spans="2:4" ht="12.75">
      <c r="B155" s="32"/>
      <c r="C155" s="32"/>
      <c r="D155" s="32"/>
    </row>
    <row r="156" spans="2:4" ht="12.75">
      <c r="B156" s="32"/>
      <c r="C156" s="32"/>
      <c r="D156" s="32"/>
    </row>
    <row r="157" spans="2:4" ht="12.75">
      <c r="B157" s="32"/>
      <c r="C157" s="32"/>
      <c r="D157" s="32"/>
    </row>
    <row r="158" spans="2:4" ht="12.75">
      <c r="B158" s="32"/>
      <c r="C158" s="32"/>
      <c r="D158" s="32"/>
    </row>
    <row r="159" spans="2:4" ht="12.75">
      <c r="B159" s="32"/>
      <c r="C159" s="32"/>
      <c r="D159" s="32"/>
    </row>
    <row r="160" spans="2:4" ht="12.75">
      <c r="B160" s="32"/>
      <c r="C160" s="32"/>
      <c r="D160" s="32"/>
    </row>
    <row r="161" spans="2:4" ht="12.75">
      <c r="B161" s="32"/>
      <c r="C161" s="32"/>
      <c r="D161" s="32"/>
    </row>
    <row r="162" spans="2:4" ht="12.75">
      <c r="B162" s="32"/>
      <c r="C162" s="32"/>
      <c r="D162" s="32"/>
    </row>
    <row r="163" spans="2:4" ht="12.75">
      <c r="B163" s="32"/>
      <c r="C163" s="32"/>
      <c r="D163" s="32"/>
    </row>
    <row r="164" spans="2:4" ht="12.75">
      <c r="B164" s="32"/>
      <c r="C164" s="32"/>
      <c r="D164" s="32"/>
    </row>
    <row r="165" spans="2:4" ht="12.75">
      <c r="B165" s="32"/>
      <c r="C165" s="32"/>
      <c r="D165" s="32"/>
    </row>
    <row r="166" spans="2:4" ht="12.75">
      <c r="B166" s="32"/>
      <c r="C166" s="32"/>
      <c r="D166" s="32"/>
    </row>
    <row r="167" spans="2:4" ht="12.75">
      <c r="B167" s="32"/>
      <c r="C167" s="32"/>
      <c r="D167" s="32"/>
    </row>
    <row r="168" spans="2:4" ht="12.75">
      <c r="B168" s="32"/>
      <c r="C168" s="32"/>
      <c r="D168" s="32"/>
    </row>
    <row r="169" spans="2:4" ht="12.75">
      <c r="B169" s="32"/>
      <c r="C169" s="32"/>
      <c r="D169" s="32"/>
    </row>
    <row r="170" spans="2:4" ht="12.75">
      <c r="B170" s="32"/>
      <c r="C170" s="32"/>
      <c r="D170" s="32"/>
    </row>
    <row r="171" spans="2:4" ht="12.75">
      <c r="B171" s="32"/>
      <c r="C171" s="32"/>
      <c r="D171" s="32"/>
    </row>
    <row r="172" spans="2:4" ht="12.75">
      <c r="B172" s="32"/>
      <c r="C172" s="32"/>
      <c r="D172" s="32"/>
    </row>
    <row r="173" spans="2:4" ht="12.75">
      <c r="B173" s="32"/>
      <c r="C173" s="32"/>
      <c r="D173" s="32"/>
    </row>
    <row r="174" spans="2:4" ht="12.75">
      <c r="B174" s="32"/>
      <c r="C174" s="32"/>
      <c r="D174" s="32"/>
    </row>
    <row r="175" spans="2:4" ht="12.75">
      <c r="B175" s="32"/>
      <c r="C175" s="32"/>
      <c r="D175" s="32"/>
    </row>
    <row r="176" spans="2:4" ht="12.75">
      <c r="B176" s="32"/>
      <c r="C176" s="32"/>
      <c r="D176" s="32"/>
    </row>
    <row r="177" spans="2:4" ht="12.75">
      <c r="B177" s="32"/>
      <c r="C177" s="32"/>
      <c r="D177" s="32"/>
    </row>
    <row r="178" spans="2:4" ht="12.75">
      <c r="B178" s="32"/>
      <c r="C178" s="32"/>
      <c r="D178" s="32"/>
    </row>
    <row r="179" spans="2:4" ht="12.75">
      <c r="B179" s="32"/>
      <c r="C179" s="32"/>
      <c r="D179" s="32"/>
    </row>
    <row r="180" spans="2:4" ht="12.75">
      <c r="B180" s="32"/>
      <c r="C180" s="32"/>
      <c r="D180" s="32"/>
    </row>
    <row r="181" spans="2:4" ht="12.75">
      <c r="B181" s="32"/>
      <c r="C181" s="32"/>
      <c r="D181" s="32"/>
    </row>
    <row r="182" spans="2:4" ht="12.75">
      <c r="B182" s="32"/>
      <c r="C182" s="32"/>
      <c r="D182" s="32"/>
    </row>
    <row r="183" ht="12.75">
      <c r="D183" s="32"/>
    </row>
    <row r="184" ht="12.75">
      <c r="D184" s="32"/>
    </row>
    <row r="185" ht="12.75">
      <c r="D185" s="32"/>
    </row>
    <row r="186" ht="12.75">
      <c r="D186" s="32"/>
    </row>
    <row r="187" ht="12.75">
      <c r="D187" s="32"/>
    </row>
  </sheetData>
  <mergeCells count="1">
    <mergeCell ref="B6:C6"/>
  </mergeCells>
  <printOptions/>
  <pageMargins left="0.93" right="0.75" top="0.23" bottom="0.31" header="0.17" footer="0.16"/>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pelikan</dc:creator>
  <cp:keywords/>
  <dc:description/>
  <cp:lastModifiedBy>sclim</cp:lastModifiedBy>
  <cp:lastPrinted>2006-11-22T11:18:39Z</cp:lastPrinted>
  <dcterms:created xsi:type="dcterms:W3CDTF">2005-06-27T04:00:48Z</dcterms:created>
  <dcterms:modified xsi:type="dcterms:W3CDTF">2006-11-23T08:45:47Z</dcterms:modified>
  <cp:category/>
  <cp:version/>
  <cp:contentType/>
  <cp:contentStatus/>
</cp:coreProperties>
</file>